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lavinha.com\vol4\Natação FPN\Sincronizada\1.Documentos\"/>
    </mc:Choice>
  </mc:AlternateContent>
  <xr:revisionPtr revIDLastSave="0" documentId="8_{A0D253AC-A1B9-417B-8557-E049EC8B3AC2}" xr6:coauthVersionLast="47" xr6:coauthVersionMax="47" xr10:uidLastSave="{00000000-0000-0000-0000-000000000000}"/>
  <bookViews>
    <workbookView xWindow="3792" yWindow="12852" windowWidth="23256" windowHeight="12456" tabRatio="557" activeTab="1" xr2:uid="{90F87017-F1BC-4030-9953-B75703537A10}"/>
  </bookViews>
  <sheets>
    <sheet name="CÓDIGOS" sheetId="2" r:id="rId1"/>
    <sheet name="CC" sheetId="14" r:id="rId2"/>
    <sheet name="ATLETAS" sheetId="18" state="hidden" r:id="rId3"/>
    <sheet name="Folha2" sheetId="19" state="hidden" r:id="rId4"/>
  </sheets>
  <externalReferences>
    <externalReference r:id="rId5"/>
  </externalReferences>
  <definedNames>
    <definedName name="_xlnm.Print_Area" localSheetId="1">CC!$B$1:$AF$62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4" l="1"/>
  <c r="I12" i="14"/>
  <c r="I5" i="14"/>
  <c r="I6" i="14"/>
  <c r="I7" i="14"/>
  <c r="I8" i="14"/>
  <c r="I9" i="14"/>
  <c r="I10" i="14"/>
  <c r="I11" i="14"/>
  <c r="AD61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F33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F21" i="14"/>
  <c r="Z19" i="14"/>
  <c r="AA19" i="14"/>
  <c r="AB19" i="14"/>
  <c r="AC19" i="14"/>
  <c r="AD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AE25" i="14" l="1"/>
  <c r="F19" i="14"/>
  <c r="AE61" i="14"/>
  <c r="AE59" i="14"/>
  <c r="AE57" i="14"/>
  <c r="AE55" i="14"/>
  <c r="AE53" i="14"/>
  <c r="AE51" i="14"/>
  <c r="AE49" i="14"/>
  <c r="AE47" i="14"/>
  <c r="AE45" i="14"/>
  <c r="AE43" i="14"/>
  <c r="AE41" i="14"/>
  <c r="AE39" i="14"/>
  <c r="AE37" i="14"/>
  <c r="AE35" i="14"/>
  <c r="AE33" i="14"/>
  <c r="AE31" i="14"/>
  <c r="AE29" i="14"/>
  <c r="AE27" i="14"/>
  <c r="AE23" i="14"/>
  <c r="AE21" i="14"/>
  <c r="AE19" i="14"/>
  <c r="AF35" i="14" l="1"/>
  <c r="AF39" i="14"/>
  <c r="AF47" i="14"/>
  <c r="AF37" i="14"/>
  <c r="AF45" i="14"/>
  <c r="AF31" i="14"/>
  <c r="AF33" i="14"/>
  <c r="AF41" i="14"/>
  <c r="AF43" i="14"/>
  <c r="AF49" i="14"/>
  <c r="AF51" i="14"/>
  <c r="H615" i="18" l="1"/>
  <c r="H614" i="18"/>
  <c r="H613" i="18"/>
  <c r="H612" i="18"/>
  <c r="H611" i="18"/>
  <c r="H610" i="18"/>
  <c r="H609" i="18"/>
  <c r="H608" i="18"/>
  <c r="H607" i="18"/>
  <c r="H606" i="18"/>
  <c r="H605" i="18"/>
  <c r="H604" i="18"/>
  <c r="H603" i="18"/>
  <c r="H602" i="18"/>
  <c r="H601" i="18"/>
  <c r="H600" i="18"/>
  <c r="H599" i="18"/>
  <c r="H598" i="18"/>
  <c r="H597" i="18"/>
  <c r="H596" i="18"/>
  <c r="H595" i="18"/>
  <c r="H594" i="18"/>
  <c r="H593" i="18"/>
  <c r="H592" i="18"/>
  <c r="H591" i="18"/>
  <c r="H590" i="18"/>
  <c r="H589" i="18"/>
  <c r="H588" i="18"/>
  <c r="H587" i="18"/>
  <c r="H586" i="18"/>
  <c r="H585" i="18"/>
  <c r="H584" i="18"/>
  <c r="H583" i="18"/>
  <c r="H582" i="18"/>
  <c r="H581" i="18"/>
  <c r="H580" i="18"/>
  <c r="H579" i="18"/>
  <c r="H578" i="18"/>
  <c r="H577" i="18"/>
  <c r="H576" i="18"/>
  <c r="H575" i="18"/>
  <c r="H574" i="18"/>
  <c r="H573" i="18"/>
  <c r="H572" i="18"/>
  <c r="H571" i="18"/>
  <c r="H570" i="18"/>
  <c r="H569" i="18"/>
  <c r="H568" i="18"/>
  <c r="H567" i="18"/>
  <c r="H566" i="18"/>
  <c r="H565" i="18"/>
  <c r="H564" i="18"/>
  <c r="H563" i="18"/>
  <c r="H562" i="18"/>
  <c r="H561" i="18"/>
  <c r="H560" i="18"/>
  <c r="H559" i="18"/>
  <c r="H558" i="18"/>
  <c r="H557" i="18"/>
  <c r="H556" i="18"/>
  <c r="H555" i="18"/>
  <c r="H554" i="18"/>
  <c r="H553" i="18"/>
  <c r="H552" i="18"/>
  <c r="H551" i="18"/>
  <c r="H550" i="18"/>
  <c r="H549" i="18"/>
  <c r="H548" i="18"/>
  <c r="H547" i="18"/>
  <c r="H546" i="18"/>
  <c r="H545" i="18"/>
  <c r="H544" i="18"/>
  <c r="H543" i="18"/>
  <c r="H542" i="18"/>
  <c r="H541" i="18"/>
  <c r="H540" i="18"/>
  <c r="H539" i="18"/>
  <c r="H538" i="18"/>
  <c r="H537" i="18"/>
  <c r="H536" i="18"/>
  <c r="H535" i="18"/>
  <c r="H534" i="18"/>
  <c r="H533" i="18"/>
  <c r="H532" i="18"/>
  <c r="H531" i="18"/>
  <c r="H530" i="18"/>
  <c r="H529" i="18"/>
  <c r="H528" i="18"/>
  <c r="H527" i="18"/>
  <c r="H526" i="18"/>
  <c r="H525" i="18"/>
  <c r="H524" i="18"/>
  <c r="H523" i="18"/>
  <c r="H522" i="18"/>
  <c r="H521" i="18"/>
  <c r="H520" i="18"/>
  <c r="H519" i="18"/>
  <c r="H518" i="18"/>
  <c r="H517" i="18"/>
  <c r="H516" i="18"/>
  <c r="H515" i="18"/>
  <c r="H514" i="18"/>
  <c r="H513" i="18"/>
  <c r="H512" i="18"/>
  <c r="H511" i="18"/>
  <c r="H510" i="18"/>
  <c r="H509" i="18"/>
  <c r="H508" i="18"/>
  <c r="H507" i="18"/>
  <c r="H506" i="18"/>
  <c r="H505" i="18"/>
  <c r="H504" i="18"/>
  <c r="H503" i="18"/>
  <c r="H502" i="18"/>
  <c r="H501" i="18"/>
  <c r="H500" i="18"/>
  <c r="H499" i="18"/>
  <c r="H498" i="18"/>
  <c r="H497" i="18"/>
  <c r="H496" i="18"/>
  <c r="H495" i="18"/>
  <c r="H494" i="18"/>
  <c r="H493" i="18"/>
  <c r="H492" i="18"/>
  <c r="H491" i="18"/>
  <c r="H490" i="18"/>
  <c r="H489" i="18"/>
  <c r="H488" i="18"/>
  <c r="H487" i="18"/>
  <c r="H486" i="18"/>
  <c r="H485" i="18"/>
  <c r="H484" i="18"/>
  <c r="H483" i="18"/>
  <c r="H482" i="18"/>
  <c r="H481" i="18"/>
  <c r="H480" i="18"/>
  <c r="H479" i="18"/>
  <c r="H478" i="18"/>
  <c r="H477" i="18"/>
  <c r="H476" i="18"/>
  <c r="H475" i="18"/>
  <c r="H474" i="18"/>
  <c r="H473" i="18"/>
  <c r="H472" i="18"/>
  <c r="H471" i="18"/>
  <c r="H470" i="18"/>
  <c r="H469" i="18"/>
  <c r="H468" i="18"/>
  <c r="H467" i="18"/>
  <c r="H466" i="18"/>
  <c r="H465" i="18"/>
  <c r="H464" i="18"/>
  <c r="H463" i="18"/>
  <c r="H462" i="18"/>
  <c r="H461" i="18"/>
  <c r="H460" i="18"/>
  <c r="H459" i="18"/>
  <c r="H458" i="18"/>
  <c r="H457" i="18"/>
  <c r="H456" i="18"/>
  <c r="H455" i="18"/>
  <c r="H454" i="18"/>
  <c r="H453" i="18"/>
  <c r="H452" i="18"/>
  <c r="H451" i="18"/>
  <c r="H450" i="18"/>
  <c r="H449" i="18"/>
  <c r="H448" i="18"/>
  <c r="H447" i="18"/>
  <c r="H446" i="18"/>
  <c r="H445" i="18"/>
  <c r="H444" i="18"/>
  <c r="H443" i="18"/>
  <c r="H442" i="18"/>
  <c r="H441" i="18"/>
  <c r="H440" i="18"/>
  <c r="H439" i="18"/>
  <c r="H438" i="18"/>
  <c r="H437" i="18"/>
  <c r="H436" i="18"/>
  <c r="H435" i="18"/>
  <c r="H434" i="18"/>
  <c r="H433" i="18"/>
  <c r="H432" i="18"/>
  <c r="H431" i="18"/>
  <c r="H430" i="18"/>
  <c r="H429" i="18"/>
  <c r="H428" i="18"/>
  <c r="H427" i="18"/>
  <c r="H426" i="18"/>
  <c r="H425" i="18"/>
  <c r="H424" i="18"/>
  <c r="H423" i="18"/>
  <c r="H422" i="18"/>
  <c r="H421" i="18"/>
  <c r="H420" i="18"/>
  <c r="H419" i="18"/>
  <c r="H418" i="18"/>
  <c r="H417" i="18"/>
  <c r="H416" i="18"/>
  <c r="H415" i="18"/>
  <c r="H414" i="18"/>
  <c r="H413" i="18"/>
  <c r="H412" i="18"/>
  <c r="H411" i="18"/>
  <c r="H410" i="18"/>
  <c r="H409" i="18"/>
  <c r="H408" i="18"/>
  <c r="H407" i="18"/>
  <c r="H406" i="18"/>
  <c r="H405" i="18"/>
  <c r="H404" i="18"/>
  <c r="H403" i="18"/>
  <c r="H402" i="18"/>
  <c r="H401" i="18"/>
  <c r="H400" i="18"/>
  <c r="H399" i="18"/>
  <c r="H398" i="18"/>
  <c r="H397" i="18"/>
  <c r="H396" i="18"/>
  <c r="H395" i="18"/>
  <c r="H394" i="18"/>
  <c r="H393" i="18"/>
  <c r="H392" i="18"/>
  <c r="H391" i="18"/>
  <c r="H390" i="18"/>
  <c r="H389" i="18"/>
  <c r="H388" i="18"/>
  <c r="H387" i="18"/>
  <c r="H386" i="18"/>
  <c r="H385" i="18"/>
  <c r="H384" i="18"/>
  <c r="H383" i="18"/>
  <c r="H382" i="18"/>
  <c r="H381" i="18"/>
  <c r="H380" i="18"/>
  <c r="H379" i="18"/>
  <c r="H378" i="18"/>
  <c r="H377" i="18"/>
  <c r="H376" i="18"/>
  <c r="H375" i="18"/>
  <c r="H374" i="18"/>
  <c r="H373" i="18"/>
  <c r="H372" i="18"/>
  <c r="H371" i="18"/>
  <c r="H370" i="18"/>
  <c r="H369" i="18"/>
  <c r="H368" i="18"/>
  <c r="H367" i="18"/>
  <c r="H366" i="18"/>
  <c r="H365" i="18"/>
  <c r="H364" i="18"/>
  <c r="H363" i="18"/>
  <c r="H362" i="18"/>
  <c r="H361" i="18"/>
  <c r="H360" i="18"/>
  <c r="H359" i="18"/>
  <c r="H358" i="18"/>
  <c r="H357" i="18"/>
  <c r="H356" i="18"/>
  <c r="H355" i="18"/>
  <c r="H354" i="18"/>
  <c r="H353" i="18"/>
  <c r="H352" i="18"/>
  <c r="H351" i="18"/>
  <c r="H350" i="18"/>
  <c r="H349" i="18"/>
  <c r="H348" i="18"/>
  <c r="H347" i="18"/>
  <c r="H346" i="18"/>
  <c r="H345" i="18"/>
  <c r="H344" i="18"/>
  <c r="H343" i="18"/>
  <c r="H342" i="18"/>
  <c r="H341" i="18"/>
  <c r="H340" i="18"/>
  <c r="H339" i="18"/>
  <c r="H338" i="18"/>
  <c r="H337" i="18"/>
  <c r="H336" i="18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I4" i="14" s="1"/>
  <c r="H141" i="18"/>
  <c r="I3" i="14" s="1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" i="18"/>
  <c r="C16" i="14"/>
  <c r="B112" i="2"/>
  <c r="B111" i="2"/>
  <c r="B110" i="2"/>
  <c r="B109" i="2"/>
  <c r="B108" i="2"/>
  <c r="B106" i="2"/>
  <c r="B105" i="2"/>
  <c r="B104" i="2"/>
  <c r="B103" i="2"/>
  <c r="B102" i="2"/>
  <c r="G16" i="14" l="1"/>
  <c r="G19" i="14" l="1"/>
  <c r="AF19" i="14" l="1"/>
  <c r="AF25" i="14"/>
  <c r="AF23" i="14"/>
  <c r="AF61" i="14"/>
  <c r="AF21" i="14"/>
  <c r="AF59" i="14"/>
  <c r="AF57" i="14"/>
  <c r="AF55" i="14"/>
  <c r="AF53" i="14"/>
  <c r="AF29" i="14"/>
  <c r="AF27" i="14"/>
  <c r="AF62" i="14" l="1"/>
  <c r="B157" i="2" l="1"/>
  <c r="B156" i="2"/>
  <c r="B155" i="2"/>
  <c r="B154" i="2"/>
  <c r="B153" i="2"/>
  <c r="B152" i="2"/>
  <c r="B151" i="2"/>
  <c r="B150" i="2"/>
  <c r="B149" i="2"/>
  <c r="B148" i="2"/>
  <c r="B147" i="2"/>
  <c r="B146" i="2"/>
  <c r="B133" i="2"/>
  <c r="B132" i="2"/>
  <c r="B130" i="2"/>
  <c r="B129" i="2"/>
  <c r="B127" i="2"/>
  <c r="B126" i="2"/>
  <c r="B124" i="2"/>
  <c r="B123" i="2"/>
  <c r="B121" i="2"/>
  <c r="B120" i="2"/>
  <c r="B118" i="2"/>
  <c r="B117" i="2"/>
  <c r="B115" i="2"/>
  <c r="B114" i="2"/>
  <c r="B107" i="2"/>
  <c r="B101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73" i="2"/>
  <c r="B72" i="2"/>
  <c r="B71" i="2"/>
  <c r="B70" i="2"/>
  <c r="B69" i="2"/>
  <c r="B68" i="2"/>
  <c r="B67" i="2"/>
  <c r="B66" i="2"/>
  <c r="B65" i="2"/>
  <c r="B64" i="2"/>
  <c r="B63" i="2"/>
  <c r="B62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</calcChain>
</file>

<file path=xl/sharedStrings.xml><?xml version="1.0" encoding="utf-8"?>
<sst xmlns="http://schemas.openxmlformats.org/spreadsheetml/2006/main" count="3941" uniqueCount="1222">
  <si>
    <t>NB</t>
  </si>
  <si>
    <t>BONUS</t>
  </si>
  <si>
    <t>TC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</si>
  <si>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</si>
  <si>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</si>
  <si>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</si>
  <si>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</si>
  <si>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</si>
  <si>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</si>
  <si>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</si>
  <si>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</si>
  <si>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</si>
  <si>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F1</t>
  </si>
  <si>
    <t>F2</t>
  </si>
  <si>
    <t>F3</t>
  </si>
  <si>
    <t>F4</t>
  </si>
  <si>
    <t>F5</t>
  </si>
  <si>
    <t>F6</t>
  </si>
  <si>
    <t>AW1</t>
  </si>
  <si>
    <t>AW2</t>
  </si>
  <si>
    <t>AW3</t>
  </si>
  <si>
    <t>AW4</t>
  </si>
  <si>
    <t>AW5</t>
  </si>
  <si>
    <t>AW6</t>
  </si>
  <si>
    <t>AW7</t>
  </si>
  <si>
    <t>C1</t>
  </si>
  <si>
    <t>C2</t>
  </si>
  <si>
    <t>C3</t>
  </si>
  <si>
    <t>C4</t>
  </si>
  <si>
    <t>C5</t>
  </si>
  <si>
    <t>C6</t>
  </si>
  <si>
    <t>TR</t>
  </si>
  <si>
    <t>A-S</t>
  </si>
  <si>
    <t>A-C</t>
  </si>
  <si>
    <t>PL</t>
  </si>
  <si>
    <t>SY-P</t>
  </si>
  <si>
    <t>2SY-P</t>
  </si>
  <si>
    <t>SY-F</t>
  </si>
  <si>
    <t>1PC-S</t>
  </si>
  <si>
    <t>2PC-S</t>
  </si>
  <si>
    <t>3PC-S</t>
  </si>
  <si>
    <t>4PC-S</t>
  </si>
  <si>
    <t>5PC-S</t>
  </si>
  <si>
    <t>6PC-S</t>
  </si>
  <si>
    <t>S-TRE1a</t>
  </si>
  <si>
    <t>S-TRE1b</t>
  </si>
  <si>
    <t>S-TRE2a</t>
  </si>
  <si>
    <t>S-TRE2b</t>
  </si>
  <si>
    <t>S-TRE3</t>
  </si>
  <si>
    <t>S-TRE4a</t>
  </si>
  <si>
    <t>S-TRE4b</t>
  </si>
  <si>
    <t>S-TRE5a</t>
  </si>
  <si>
    <t>S-TRE5b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</si>
  <si>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</si>
  <si>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</si>
  <si>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</si>
  <si>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</si>
  <si>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</si>
  <si>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</si>
  <si>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</si>
  <si>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</si>
  <si>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</si>
  <si>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</si>
  <si>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</si>
  <si>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</si>
  <si>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</si>
  <si>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</si>
  <si>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M-TRE3</t>
  </si>
  <si>
    <t>M-TRE4a</t>
  </si>
  <si>
    <t>M-TRE4b</t>
  </si>
  <si>
    <t>M-TRE5a</t>
  </si>
  <si>
    <t>M-TRE5b</t>
  </si>
  <si>
    <t>T-TRE1a</t>
  </si>
  <si>
    <t>T-TRE1b</t>
  </si>
  <si>
    <t>T-TRE2a</t>
  </si>
  <si>
    <t>2,6</t>
  </si>
  <si>
    <t>T-TRE2b</t>
  </si>
  <si>
    <t>T-TRE3a</t>
  </si>
  <si>
    <t>T-TRE3b</t>
  </si>
  <si>
    <t>T-TRE4</t>
  </si>
  <si>
    <t>T-TRE5a</t>
  </si>
  <si>
    <t>T-TRE5b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</si>
  <si>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</si>
  <si>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</si>
  <si>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</si>
  <si>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</si>
  <si>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</si>
  <si>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</si>
  <si>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</si>
  <si>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</si>
  <si>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</si>
  <si>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FOCA</t>
  </si>
  <si>
    <t>GESLOURES</t>
  </si>
  <si>
    <t>CFP</t>
  </si>
  <si>
    <t>PORTINADO</t>
  </si>
  <si>
    <t>ACROB</t>
  </si>
  <si>
    <t>HYBRID</t>
  </si>
  <si>
    <t>1PC</t>
  </si>
  <si>
    <t>2PC</t>
  </si>
  <si>
    <t>3PC</t>
  </si>
  <si>
    <t>4PC</t>
  </si>
  <si>
    <t>5PC</t>
  </si>
  <si>
    <t>6PC</t>
  </si>
  <si>
    <t>AW2*0,5</t>
  </si>
  <si>
    <t>T1*0,5</t>
  </si>
  <si>
    <t>T2*0,5</t>
  </si>
  <si>
    <t>T3*0,5</t>
  </si>
  <si>
    <t>T4*0,5</t>
  </si>
  <si>
    <t>T5*0,5</t>
  </si>
  <si>
    <t>T6*0,5</t>
  </si>
  <si>
    <t>T7*0,5</t>
  </si>
  <si>
    <t>T8*0,5</t>
  </si>
  <si>
    <t>T9*0,5</t>
  </si>
  <si>
    <t>T1*0,3</t>
  </si>
  <si>
    <t>T2*0,3</t>
  </si>
  <si>
    <t>T3*0,3</t>
  </si>
  <si>
    <t>T4*0,3</t>
  </si>
  <si>
    <t>T5*0,3</t>
  </si>
  <si>
    <t>T6*0,3</t>
  </si>
  <si>
    <t>T7*0,3</t>
  </si>
  <si>
    <t>T8*0,3</t>
  </si>
  <si>
    <t>T9*0,3</t>
  </si>
  <si>
    <t>R1*0,5</t>
  </si>
  <si>
    <t>R2*0,5</t>
  </si>
  <si>
    <t>R3*0,5</t>
  </si>
  <si>
    <t>R4*0,5</t>
  </si>
  <si>
    <t>R5*0,5</t>
  </si>
  <si>
    <t>R6*0,5</t>
  </si>
  <si>
    <t>R7*0,5</t>
  </si>
  <si>
    <t>R8*0,5</t>
  </si>
  <si>
    <t>R9*0,5</t>
  </si>
  <si>
    <t>R1*0,3</t>
  </si>
  <si>
    <t>R2*0,3</t>
  </si>
  <si>
    <t>R3*0,3</t>
  </si>
  <si>
    <t>R4*0,3</t>
  </si>
  <si>
    <t>R5*0,3</t>
  </si>
  <si>
    <t>R6*0,3</t>
  </si>
  <si>
    <t>R7*0,3</t>
  </si>
  <si>
    <t>R8*0,3</t>
  </si>
  <si>
    <t>R9*0,3</t>
  </si>
  <si>
    <t>F1*0,5</t>
  </si>
  <si>
    <t>F2*0,5</t>
  </si>
  <si>
    <t>F3*0,5</t>
  </si>
  <si>
    <t>F4*0,5</t>
  </si>
  <si>
    <t>F5*0,5</t>
  </si>
  <si>
    <t>F6*0,5</t>
  </si>
  <si>
    <t>F1*0,3</t>
  </si>
  <si>
    <t>F2*0,3</t>
  </si>
  <si>
    <t>F3*0,3</t>
  </si>
  <si>
    <t>F4*0,3</t>
  </si>
  <si>
    <t>F5*0,3</t>
  </si>
  <si>
    <t>F6*0,3</t>
  </si>
  <si>
    <t>AW1*0,5</t>
  </si>
  <si>
    <t>AW3*0,5</t>
  </si>
  <si>
    <t>AW4*0,5</t>
  </si>
  <si>
    <t>AW5*0,5</t>
  </si>
  <si>
    <t>AW6*0,5</t>
  </si>
  <si>
    <t>AW7*0,5</t>
  </si>
  <si>
    <t>AW1*0,3</t>
  </si>
  <si>
    <t>AW2*0,3</t>
  </si>
  <si>
    <t>AW3*0,3</t>
  </si>
  <si>
    <t>AW4*0,3</t>
  </si>
  <si>
    <t>AW5*0,3</t>
  </si>
  <si>
    <t>AW6*0,3</t>
  </si>
  <si>
    <t>AW7*0,3</t>
  </si>
  <si>
    <t>C1*0,5</t>
  </si>
  <si>
    <t>C2*0,5</t>
  </si>
  <si>
    <t>C3*0,5</t>
  </si>
  <si>
    <t>C4*0,5</t>
  </si>
  <si>
    <t>C5*0,5</t>
  </si>
  <si>
    <t>C6*0,5</t>
  </si>
  <si>
    <t>C1*0,3</t>
  </si>
  <si>
    <t>C2*0,3</t>
  </si>
  <si>
    <t>C3*0,3</t>
  </si>
  <si>
    <t>C4*0,3</t>
  </si>
  <si>
    <t>C5*0,3</t>
  </si>
  <si>
    <t>C6*0,3</t>
  </si>
  <si>
    <t>TR*0,5</t>
  </si>
  <si>
    <t>TR*0,3</t>
  </si>
  <si>
    <t>A-S*0,5</t>
  </si>
  <si>
    <t>A-S*0,3</t>
  </si>
  <si>
    <t>A-C*0,5</t>
  </si>
  <si>
    <t>A-C*0,3</t>
  </si>
  <si>
    <t>PL*0,5</t>
  </si>
  <si>
    <t>PL*0,3</t>
  </si>
  <si>
    <t>SY-P*0,5</t>
  </si>
  <si>
    <t>SY-P*0,3</t>
  </si>
  <si>
    <t>2SY-P*0,5</t>
  </si>
  <si>
    <t>2SY-P*0,3</t>
  </si>
  <si>
    <t>SY-F*0,5</t>
  </si>
  <si>
    <t>SY-F*0,3</t>
  </si>
  <si>
    <t>1PC*0,5</t>
  </si>
  <si>
    <t>2PC*0,5</t>
  </si>
  <si>
    <t>3PC*0,5</t>
  </si>
  <si>
    <t>4PC*0,5</t>
  </si>
  <si>
    <t>5PC*0,5</t>
  </si>
  <si>
    <t>6PC*0,5</t>
  </si>
  <si>
    <t>1PC*0,3</t>
  </si>
  <si>
    <t>2PC*0,3</t>
  </si>
  <si>
    <t>3PC*0,3</t>
  </si>
  <si>
    <t>4PC*0,3</t>
  </si>
  <si>
    <t>5PC*0,3</t>
  </si>
  <si>
    <t>6PC*0,3</t>
  </si>
  <si>
    <t>AVQA</t>
  </si>
  <si>
    <t>ANDORRA</t>
  </si>
  <si>
    <t>Nome Atletas</t>
  </si>
  <si>
    <t>Nº Esquema</t>
  </si>
  <si>
    <t>OVARSINCRO</t>
  </si>
  <si>
    <t>CLUBE</t>
  </si>
  <si>
    <t xml:space="preserve">AMINATA EVORA CLUBE DE NATACÃO </t>
  </si>
  <si>
    <t>TEMA DO ESQUEMA</t>
  </si>
  <si>
    <t xml:space="preserve">Esquema </t>
  </si>
  <si>
    <t>Combinado Infantil</t>
  </si>
  <si>
    <t xml:space="preserve">Nº Filiação Atletas
Nome Atletas
</t>
  </si>
  <si>
    <t>Titular</t>
  </si>
  <si>
    <t>Reserva</t>
  </si>
  <si>
    <t>Assinalar com X</t>
  </si>
  <si>
    <t>Clube</t>
  </si>
  <si>
    <t>Licenca nadadora</t>
  </si>
  <si>
    <t>AssociaCão Territorial</t>
  </si>
  <si>
    <t>Licenca do clube</t>
  </si>
  <si>
    <t>Siglas</t>
  </si>
  <si>
    <t>Apelidos</t>
  </si>
  <si>
    <t>Nome</t>
  </si>
  <si>
    <t>ANALEN</t>
  </si>
  <si>
    <t>00015</t>
  </si>
  <si>
    <t>AMINAT</t>
  </si>
  <si>
    <t>CAEIRO MARQUES</t>
  </si>
  <si>
    <t>MATILDE</t>
  </si>
  <si>
    <t>MARTINS SOARES</t>
  </si>
  <si>
    <t>MARIANA</t>
  </si>
  <si>
    <t>FOMICHENKO</t>
  </si>
  <si>
    <t>ANASTASIIA</t>
  </si>
  <si>
    <t>LEONOR FIGUEIRAS</t>
  </si>
  <si>
    <t>MARIA</t>
  </si>
  <si>
    <t>SILVA PALHOCO</t>
  </si>
  <si>
    <t>ANALGARVE</t>
  </si>
  <si>
    <t>00003</t>
  </si>
  <si>
    <t>PORTIN</t>
  </si>
  <si>
    <t>SURGUCH</t>
  </si>
  <si>
    <t>EVELINA</t>
  </si>
  <si>
    <t>TATUREVICI GAIBU</t>
  </si>
  <si>
    <t>VICTORIA</t>
  </si>
  <si>
    <t>CALIXTO MARREIROS</t>
  </si>
  <si>
    <t>BEATRIZ</t>
  </si>
  <si>
    <t>FRANCISCA SILVESTRE</t>
  </si>
  <si>
    <t>BARCARU</t>
  </si>
  <si>
    <t>DANIELA</t>
  </si>
  <si>
    <t>AFONSO LOPES</t>
  </si>
  <si>
    <t>PEDRO</t>
  </si>
  <si>
    <t>ANCNP</t>
  </si>
  <si>
    <t>00004</t>
  </si>
  <si>
    <t>OSCN</t>
  </si>
  <si>
    <t>OLIVEIRA COSTA</t>
  </si>
  <si>
    <t>RODRIGUES FERREIRA</t>
  </si>
  <si>
    <t>MARGARIDA</t>
  </si>
  <si>
    <t>JESUS MANARTE</t>
  </si>
  <si>
    <t>MIRIAM</t>
  </si>
  <si>
    <t>MARQUES MENDES</t>
  </si>
  <si>
    <t>ANL</t>
  </si>
  <si>
    <t>00008</t>
  </si>
  <si>
    <t>GESL</t>
  </si>
  <si>
    <t>LISBOA SILVA</t>
  </si>
  <si>
    <t>GUSTAVO</t>
  </si>
  <si>
    <t>RODRIGO</t>
  </si>
  <si>
    <t>ALVAREZ LEAL</t>
  </si>
  <si>
    <t>CATARINA</t>
  </si>
  <si>
    <t>PEREIRA NASCIMENTO</t>
  </si>
  <si>
    <t>STRYZHAKOVA</t>
  </si>
  <si>
    <t>ANTONINA</t>
  </si>
  <si>
    <t>ANNP</t>
  </si>
  <si>
    <t xml:space="preserve">FOCA - CLUBE NATACÃO DE FELGUEIRAS </t>
  </si>
  <si>
    <t>00016</t>
  </si>
  <si>
    <t>SOUSA</t>
  </si>
  <si>
    <t>INÊS FILIPA</t>
  </si>
  <si>
    <t>TEIXEIRA</t>
  </si>
  <si>
    <t>MARIA DAVID</t>
  </si>
  <si>
    <t>CLUBE FLUVIAL PORTUENSE</t>
  </si>
  <si>
    <t>00013</t>
  </si>
  <si>
    <t>NEVES SOUSA</t>
  </si>
  <si>
    <t xml:space="preserve">MATILDE </t>
  </si>
  <si>
    <t>TIAGO PINTO</t>
  </si>
  <si>
    <t>BRUNO</t>
  </si>
  <si>
    <t>SANTOS BARBOSA</t>
  </si>
  <si>
    <t>MARTA</t>
  </si>
  <si>
    <t>CAROLINA BORBA</t>
  </si>
  <si>
    <t>MIA</t>
  </si>
  <si>
    <t>MARIA SANTOS</t>
  </si>
  <si>
    <t>BENEDITA</t>
  </si>
  <si>
    <t>SOARES PINTO</t>
  </si>
  <si>
    <t>SPAIN</t>
  </si>
  <si>
    <t>CLUB NATACION SINCRO ASTUR</t>
  </si>
  <si>
    <t>00072</t>
  </si>
  <si>
    <t>CNSA</t>
  </si>
  <si>
    <t xml:space="preserve">FUEGO REY </t>
  </si>
  <si>
    <t>NAIA</t>
  </si>
  <si>
    <t>ESCOBAR CUEVA</t>
  </si>
  <si>
    <t>LUCIA</t>
  </si>
  <si>
    <t>SWITZERLAND</t>
  </si>
  <si>
    <t>LUGANO AQUATICS - ARTISTIC SWIMMING LUGANO</t>
  </si>
  <si>
    <t>00077</t>
  </si>
  <si>
    <t>LAASL</t>
  </si>
  <si>
    <t>FONTANA</t>
  </si>
  <si>
    <t>MARTINA</t>
  </si>
  <si>
    <t>MOLLISI</t>
  </si>
  <si>
    <t>MARGHERITA</t>
  </si>
  <si>
    <t>ENES HENRIQUES</t>
  </si>
  <si>
    <t>KYLEVA</t>
  </si>
  <si>
    <t>SOFIA MOREIRA</t>
  </si>
  <si>
    <t>SANTOS</t>
  </si>
  <si>
    <t>BERLINCHAS OLIVEIRA</t>
  </si>
  <si>
    <t>INES</t>
  </si>
  <si>
    <t>RODRIGUES OLIVEIRA</t>
  </si>
  <si>
    <t>HENRIQUE DE PAULA</t>
  </si>
  <si>
    <t>MAFALDA</t>
  </si>
  <si>
    <t>SANTOS ROMAO</t>
  </si>
  <si>
    <t>LARA</t>
  </si>
  <si>
    <t>NUNES CONDE</t>
  </si>
  <si>
    <t>IRINA</t>
  </si>
  <si>
    <t>ANDORRA SWIMMING FEDERATION</t>
  </si>
  <si>
    <t>00070</t>
  </si>
  <si>
    <t>ANSF</t>
  </si>
  <si>
    <t>PALAU ALCAIDE</t>
  </si>
  <si>
    <t>ZOE</t>
  </si>
  <si>
    <t>SERRANO STEKSOVA</t>
  </si>
  <si>
    <t>JASMINE</t>
  </si>
  <si>
    <t>CASAS MONTEJO</t>
  </si>
  <si>
    <t>MARIONA</t>
  </si>
  <si>
    <t>ANDS</t>
  </si>
  <si>
    <t>ASSOCIACÃO 20KM ALMEIRIM</t>
  </si>
  <si>
    <t>00017</t>
  </si>
  <si>
    <t>MARIA FIGUEIREDO</t>
  </si>
  <si>
    <t>ISABEL FIGUEIREDO</t>
  </si>
  <si>
    <t>FRANCISCA</t>
  </si>
  <si>
    <t>LEAL QUITERIO</t>
  </si>
  <si>
    <t>SAMPAIO FERREIRA</t>
  </si>
  <si>
    <t xml:space="preserve">CAMILA </t>
  </si>
  <si>
    <t>SOFIA FALCAO</t>
  </si>
  <si>
    <t>RAQUEL</t>
  </si>
  <si>
    <t>MAURICIO RODRIGUES</t>
  </si>
  <si>
    <t>GONCALO</t>
  </si>
  <si>
    <t>BRANDAO GOUVEIA</t>
  </si>
  <si>
    <t>JOANA</t>
  </si>
  <si>
    <t>DUARTE SEMEDO</t>
  </si>
  <si>
    <t>SOFIA</t>
  </si>
  <si>
    <t>RODRIGUES ABREU</t>
  </si>
  <si>
    <t>JORGE ALVES</t>
  </si>
  <si>
    <t>VASCONCELOS CASTRO</t>
  </si>
  <si>
    <t>CARDOSO</t>
  </si>
  <si>
    <t>ANA MARGARIDA</t>
  </si>
  <si>
    <t>SILVA</t>
  </si>
  <si>
    <t>ANA BEATRIZ</t>
  </si>
  <si>
    <t>GUMARAES</t>
  </si>
  <si>
    <t>INES ISABEL</t>
  </si>
  <si>
    <t>BETTENCOURT LEITE</t>
  </si>
  <si>
    <t>SARA</t>
  </si>
  <si>
    <t>BROCHADO</t>
  </si>
  <si>
    <t>BAYER FORTUNATO</t>
  </si>
  <si>
    <t>ELISABETE</t>
  </si>
  <si>
    <t>JOAO ALMEIDA</t>
  </si>
  <si>
    <t xml:space="preserve">MARIA </t>
  </si>
  <si>
    <t>XAVIER MAIA</t>
  </si>
  <si>
    <t>LUISA</t>
  </si>
  <si>
    <t>MOURA FONSECA</t>
  </si>
  <si>
    <t>FORONOVA</t>
  </si>
  <si>
    <t>DARIA</t>
  </si>
  <si>
    <t>DINIS CARVALHO</t>
  </si>
  <si>
    <t>BOROWIAK RODRIGUEZ</t>
  </si>
  <si>
    <t>CRISTINA</t>
  </si>
  <si>
    <t>ALONSO LOPEZ</t>
  </si>
  <si>
    <t>PAULA</t>
  </si>
  <si>
    <t>MAIALEN</t>
  </si>
  <si>
    <t>LUQUE MONTES</t>
  </si>
  <si>
    <t>OLAYA</t>
  </si>
  <si>
    <t>VIANA MATOSO</t>
  </si>
  <si>
    <t>SUSANA</t>
  </si>
  <si>
    <t>CARINA MARTINS</t>
  </si>
  <si>
    <t>ANA</t>
  </si>
  <si>
    <t>ALEXANDRA ANACLETO</t>
  </si>
  <si>
    <t>FILIPA</t>
  </si>
  <si>
    <t>SOFIA CORREIA</t>
  </si>
  <si>
    <t>CARMELO PINA</t>
  </si>
  <si>
    <t>FILIPA BARTOLOMEU</t>
  </si>
  <si>
    <t xml:space="preserve">ANDREIA </t>
  </si>
  <si>
    <t>INES GUERREIRO</t>
  </si>
  <si>
    <t>MARGARIDA  CARREIRA</t>
  </si>
  <si>
    <t xml:space="preserve">ANA </t>
  </si>
  <si>
    <t>MARGARIDA CAEIRO</t>
  </si>
  <si>
    <t>NOGUEIRA GANHAO</t>
  </si>
  <si>
    <t>ISABEL SANTOS</t>
  </si>
  <si>
    <t>HELENA</t>
  </si>
  <si>
    <t>JESUS CARAVELINHA</t>
  </si>
  <si>
    <t>VANESSA</t>
  </si>
  <si>
    <t>CARRICO BRASAO</t>
  </si>
  <si>
    <t>MADALENA</t>
  </si>
  <si>
    <t>ISABEL CARVALHO</t>
  </si>
  <si>
    <t>SOFIA SAMORA</t>
  </si>
  <si>
    <t>CAROLINA</t>
  </si>
  <si>
    <t>MACHADO CAPUCHO</t>
  </si>
  <si>
    <t>LEONOR</t>
  </si>
  <si>
    <t>SOFIA SANTOS</t>
  </si>
  <si>
    <t>SILVA ORVALHO</t>
  </si>
  <si>
    <t>COMENDINHA CAEIRO</t>
  </si>
  <si>
    <t>MADALENA CALCADA</t>
  </si>
  <si>
    <t>SHVACHIY</t>
  </si>
  <si>
    <t>ELEONORA</t>
  </si>
  <si>
    <t>REIS ASCENCAO</t>
  </si>
  <si>
    <t>ALICE</t>
  </si>
  <si>
    <t>BARRETO FRUCTUOSA</t>
  </si>
  <si>
    <t>CARLOTA</t>
  </si>
  <si>
    <t>SANTOS PITEIRA</t>
  </si>
  <si>
    <t>TANGANHO CRESPO</t>
  </si>
  <si>
    <t>ISABEL ALVES</t>
  </si>
  <si>
    <t>LEONOR FALCATO</t>
  </si>
  <si>
    <t>RIABA</t>
  </si>
  <si>
    <t>PATRICIA</t>
  </si>
  <si>
    <t>SILVA MAXIMINO</t>
  </si>
  <si>
    <t>MARIA ALVES</t>
  </si>
  <si>
    <t>JACINTO MOURAO</t>
  </si>
  <si>
    <t>CORDEIRO CARNEIRO</t>
  </si>
  <si>
    <t>REBOCHO CAINESSA</t>
  </si>
  <si>
    <t>ISABEL ROSADO</t>
  </si>
  <si>
    <t>ZAMBUJO SILVA</t>
  </si>
  <si>
    <t>TERESA</t>
  </si>
  <si>
    <t>CAROLINA SAIAL</t>
  </si>
  <si>
    <t>ALMEIDA ROCHA</t>
  </si>
  <si>
    <t>CONSTANCA</t>
  </si>
  <si>
    <t>GOMOJA</t>
  </si>
  <si>
    <t>NICOLETA</t>
  </si>
  <si>
    <t>FERNANDES</t>
  </si>
  <si>
    <t>COSTA</t>
  </si>
  <si>
    <t xml:space="preserve">OLIVEIRA </t>
  </si>
  <si>
    <t>ANA RITA</t>
  </si>
  <si>
    <t>LOPES</t>
  </si>
  <si>
    <t>MARIA MADALENA</t>
  </si>
  <si>
    <t>COJOCARU</t>
  </si>
  <si>
    <t>KOSYKHINA</t>
  </si>
  <si>
    <t>ROSANDO SANTOS</t>
  </si>
  <si>
    <t>LEV</t>
  </si>
  <si>
    <t>NEACSU</t>
  </si>
  <si>
    <t>LETICIA</t>
  </si>
  <si>
    <t>OLIVEIRA GUIMARAES</t>
  </si>
  <si>
    <t>FABIANA</t>
  </si>
  <si>
    <t>PSHENYCHNA</t>
  </si>
  <si>
    <t>KLYMENTYNA</t>
  </si>
  <si>
    <t>ESANU</t>
  </si>
  <si>
    <t>LEFTER</t>
  </si>
  <si>
    <t>BIANCA</t>
  </si>
  <si>
    <t>FILIPA PINTO</t>
  </si>
  <si>
    <t>KATARINA BARBARYCH</t>
  </si>
  <si>
    <t>BEZERKO</t>
  </si>
  <si>
    <t>HENRIQUE FERNANDES</t>
  </si>
  <si>
    <t>SVISTULA</t>
  </si>
  <si>
    <t>MELANINA</t>
  </si>
  <si>
    <t>VALE LOURENCO</t>
  </si>
  <si>
    <t>LAYS</t>
  </si>
  <si>
    <t>ANC</t>
  </si>
  <si>
    <t xml:space="preserve">F. BEATRIZ SANTOS CLUBE </t>
  </si>
  <si>
    <t>00009</t>
  </si>
  <si>
    <t>FBSC</t>
  </si>
  <si>
    <t>LAPINHA LOURENCO</t>
  </si>
  <si>
    <t>ANDREIA LOPES</t>
  </si>
  <si>
    <t>MENDES FILIPE</t>
  </si>
  <si>
    <t>CLARA</t>
  </si>
  <si>
    <t>ANTUNES PAIVA</t>
  </si>
  <si>
    <t>SIMÕES RODRIGUES</t>
  </si>
  <si>
    <t>ADRIANA</t>
  </si>
  <si>
    <t>FILIPA NOVAIS</t>
  </si>
  <si>
    <t>ABREU FARIA</t>
  </si>
  <si>
    <t>CRUZ GAMA</t>
  </si>
  <si>
    <t>MARGARIDA COSTA</t>
  </si>
  <si>
    <t>TAVARES ANDRADE</t>
  </si>
  <si>
    <t>VITORIA</t>
  </si>
  <si>
    <t>RODRIGUES VALENTE</t>
  </si>
  <si>
    <t>SILVA PRATES</t>
  </si>
  <si>
    <t>SPORTING CLUBE DE ESPINHO</t>
  </si>
  <si>
    <t>00057</t>
  </si>
  <si>
    <t>SCE</t>
  </si>
  <si>
    <t>RAFAEL</t>
  </si>
  <si>
    <t>MENDONCA</t>
  </si>
  <si>
    <t>BARBARA</t>
  </si>
  <si>
    <t>RITA MAGALHÃES</t>
  </si>
  <si>
    <t>ROCHA</t>
  </si>
  <si>
    <t>BORGES SILVA</t>
  </si>
  <si>
    <t>ANA MIGUEL</t>
  </si>
  <si>
    <t>RAMOS</t>
  </si>
  <si>
    <t>CORREIA FIGUEIREDO</t>
  </si>
  <si>
    <t>SANTOS TAVARES</t>
  </si>
  <si>
    <t>OLIVEIRA FONSECA</t>
  </si>
  <si>
    <t>PINTO</t>
  </si>
  <si>
    <t>FERRO</t>
  </si>
  <si>
    <t>CENTRO RECREATIVO MURTOENSE</t>
  </si>
  <si>
    <t>00011</t>
  </si>
  <si>
    <t>CRM</t>
  </si>
  <si>
    <t>SOUSA CASTRO</t>
  </si>
  <si>
    <t>MIRANDA BAPTISTA</t>
  </si>
  <si>
    <t>JULIANA</t>
  </si>
  <si>
    <t>VALENTE TAVARES</t>
  </si>
  <si>
    <t>INÊS</t>
  </si>
  <si>
    <t>VIEIRA MARTINS</t>
  </si>
  <si>
    <t>MEIRELES</t>
  </si>
  <si>
    <t>REIS SILVA</t>
  </si>
  <si>
    <t>ALEXANDRA</t>
  </si>
  <si>
    <t>VIEIRA SANTOS</t>
  </si>
  <si>
    <t>SOFIA FONSECA</t>
  </si>
  <si>
    <t>VEIROS ANDRADE</t>
  </si>
  <si>
    <t>ISIS</t>
  </si>
  <si>
    <t>GRANJO LOPES</t>
  </si>
  <si>
    <t>FRANCHAMPS MANARTE</t>
  </si>
  <si>
    <t>LAURA</t>
  </si>
  <si>
    <t>ANDRADE LEITE</t>
  </si>
  <si>
    <t>FIDALGO MARQUES</t>
  </si>
  <si>
    <t>IARA</t>
  </si>
  <si>
    <t>RODRIGUES</t>
  </si>
  <si>
    <t>CASTRO</t>
  </si>
  <si>
    <t>FILIPA COSTA</t>
  </si>
  <si>
    <t>PAIS CRUZ</t>
  </si>
  <si>
    <t>JORGE OLIVEIRA</t>
  </si>
  <si>
    <t>GOMES PEREIRA</t>
  </si>
  <si>
    <t>NICOLE</t>
  </si>
  <si>
    <t>GONCALVES PORTUGAL</t>
  </si>
  <si>
    <t>PINTO PEREIRA</t>
  </si>
  <si>
    <t>ARIANA</t>
  </si>
  <si>
    <t>GASPAR REIS</t>
  </si>
  <si>
    <t>REBELO PINHEIRO</t>
  </si>
  <si>
    <t>VALENTINA</t>
  </si>
  <si>
    <t>CASTRO FERNANDES</t>
  </si>
  <si>
    <t>GOMES SANTOS</t>
  </si>
  <si>
    <t>RITA</t>
  </si>
  <si>
    <t>JOAO FERREIRA</t>
  </si>
  <si>
    <t>ÉRICA</t>
  </si>
  <si>
    <t>ALELI SANCHEZ DE ABREU</t>
  </si>
  <si>
    <t>BRYANNA</t>
  </si>
  <si>
    <t>MARINHO</t>
  </si>
  <si>
    <t>MARGARIDA LEITE</t>
  </si>
  <si>
    <t>ALMEIDA MORETE</t>
  </si>
  <si>
    <t xml:space="preserve">PEREIRA SOUSA </t>
  </si>
  <si>
    <t>ANA FILIPA</t>
  </si>
  <si>
    <t>LEITE GARCIA</t>
  </si>
  <si>
    <t>MOTSAR</t>
  </si>
  <si>
    <t>OLENA</t>
  </si>
  <si>
    <t>SILVA MARAVALHAS</t>
  </si>
  <si>
    <t>SILVA PEREIRA</t>
  </si>
  <si>
    <t>MARISOL</t>
  </si>
  <si>
    <t>RODRIGUES ALMEIDA</t>
  </si>
  <si>
    <t>CAETANO PEREIRA</t>
  </si>
  <si>
    <t>SAMANTHA</t>
  </si>
  <si>
    <t>PINTO SOUSA</t>
  </si>
  <si>
    <t>SANTOS SILVA</t>
  </si>
  <si>
    <t>NADAIS PINHO</t>
  </si>
  <si>
    <t>PAIVA MENDONCA</t>
  </si>
  <si>
    <t>ALEXANDRA MATOS</t>
  </si>
  <si>
    <t>DENISE</t>
  </si>
  <si>
    <t>MIGUEL SILVA</t>
  </si>
  <si>
    <t>ROSA</t>
  </si>
  <si>
    <t>MATILDE FONSECA</t>
  </si>
  <si>
    <t>BARBOSA</t>
  </si>
  <si>
    <t>VEIROS MARQUES</t>
  </si>
  <si>
    <t>OLIVEIRA SILVA</t>
  </si>
  <si>
    <t>PEDRO PEREIRA</t>
  </si>
  <si>
    <t>JOAO</t>
  </si>
  <si>
    <t>GODINHO GONCALVES</t>
  </si>
  <si>
    <t>TORRES VALENTE</t>
  </si>
  <si>
    <t>MIGUEL</t>
  </si>
  <si>
    <t>MATOS SILVA</t>
  </si>
  <si>
    <t>VIGARIO PERES</t>
  </si>
  <si>
    <t>DE FOLQUES CASTRO</t>
  </si>
  <si>
    <t>FRANCISCA FONAECA</t>
  </si>
  <si>
    <t>MARQUES</t>
  </si>
  <si>
    <t>SILVA DE CASTRO</t>
  </si>
  <si>
    <t>ANDL</t>
  </si>
  <si>
    <t>ASSOCIACÃO DESPORTIVA CULTURAL E RECRIATIVA BAIRRO DOS ANJOS</t>
  </si>
  <si>
    <t>00007</t>
  </si>
  <si>
    <t>ADBA</t>
  </si>
  <si>
    <t>PEREIRA CORRÃO</t>
  </si>
  <si>
    <t>EDUARDA OLIVEIRA</t>
  </si>
  <si>
    <t>CALADO DUARTE</t>
  </si>
  <si>
    <t>FAUSTINO PEREIRA</t>
  </si>
  <si>
    <t>CARREIRA DIAS</t>
  </si>
  <si>
    <t>MARINA</t>
  </si>
  <si>
    <t>CALVETE GASPAR</t>
  </si>
  <si>
    <t>ALEXANDRA BRÁS</t>
  </si>
  <si>
    <t>DORA</t>
  </si>
  <si>
    <t>ARAN CIRERA</t>
  </si>
  <si>
    <t>ADA</t>
  </si>
  <si>
    <t>FONOLLEDA GUELL</t>
  </si>
  <si>
    <t>GUSTAVSSON ROBERT</t>
  </si>
  <si>
    <t>NEUS</t>
  </si>
  <si>
    <t>TORRA MANGOT</t>
  </si>
  <si>
    <t>MAR</t>
  </si>
  <si>
    <t>SANTAÑES MOLINA</t>
  </si>
  <si>
    <t>JORDI</t>
  </si>
  <si>
    <t>MONTEJO MARTIN</t>
  </si>
  <si>
    <t>ESTELA</t>
  </si>
  <si>
    <t>MARTINEZ ALVARADO</t>
  </si>
  <si>
    <t>BAZAN LOPEZ</t>
  </si>
  <si>
    <t>ADEI</t>
  </si>
  <si>
    <t>BATISTA TEODOSIO</t>
  </si>
  <si>
    <t>MIGUEL BARRETO</t>
  </si>
  <si>
    <t>ARRANZEIRO PAULINO</t>
  </si>
  <si>
    <t>MONSANTO</t>
  </si>
  <si>
    <t>INES BEATRIZ</t>
  </si>
  <si>
    <t xml:space="preserve">BUZIOS-ASSOC NADADORES SALVADORES DE CORUCHE </t>
  </si>
  <si>
    <t>00014</t>
  </si>
  <si>
    <t>BUZIOS</t>
  </si>
  <si>
    <t>LUIS LOPES</t>
  </si>
  <si>
    <t>DEBORA</t>
  </si>
  <si>
    <t>PALMA PEREIRA</t>
  </si>
  <si>
    <t>APOLINARIO MARTINS</t>
  </si>
  <si>
    <t>CASSIA FIGUEIREDO</t>
  </si>
  <si>
    <t>BEATRIZ BOTELHO</t>
  </si>
  <si>
    <t>MARGARIDA CARAMELO</t>
  </si>
  <si>
    <t>FRANCISCO ANASTÁCIO</t>
  </si>
  <si>
    <t>MADALENA PENA</t>
  </si>
  <si>
    <t>VIVER SANTAREM</t>
  </si>
  <si>
    <t>00048</t>
  </si>
  <si>
    <t>VS</t>
  </si>
  <si>
    <t>FERREIRA BATALHA</t>
  </si>
  <si>
    <t>MARIA DURAO</t>
  </si>
  <si>
    <t>MIUHUTA</t>
  </si>
  <si>
    <t>GUTU</t>
  </si>
  <si>
    <t>CLEOPATRA</t>
  </si>
  <si>
    <t>JESUS LOPES</t>
  </si>
  <si>
    <t>SOFIA MARTINS</t>
  </si>
  <si>
    <t>FERREIRA MORAIS</t>
  </si>
  <si>
    <t>CARRONDO ESTEVES</t>
  </si>
  <si>
    <t>FONSECA LOURO</t>
  </si>
  <si>
    <t>MIGUEL RIBEIRO</t>
  </si>
  <si>
    <t>SIMÕES BORGES</t>
  </si>
  <si>
    <t>MACHADO SANTOS</t>
  </si>
  <si>
    <t>FIGUEIREDO MARTINS</t>
  </si>
  <si>
    <t>ANNA</t>
  </si>
  <si>
    <t>GUEDES COUTO</t>
  </si>
  <si>
    <t>MARQUES COSTA</t>
  </si>
  <si>
    <t>PEREIRA CASTELA</t>
  </si>
  <si>
    <t>ISABEL COELHO</t>
  </si>
  <si>
    <t>LINS FERREIRA</t>
  </si>
  <si>
    <t>LORENA</t>
  </si>
  <si>
    <t>EVORA NUNES</t>
  </si>
  <si>
    <t>REIS CACHULO</t>
  </si>
  <si>
    <t>MARIA CARAMELO</t>
  </si>
  <si>
    <t>FRANCISCA MONIZ</t>
  </si>
  <si>
    <t>LUANA</t>
  </si>
  <si>
    <t>CIPRIANO</t>
  </si>
  <si>
    <t>MARIA BEATRIZ</t>
  </si>
  <si>
    <t>CLUBE NATACÃO DA AMADORA</t>
  </si>
  <si>
    <t>00012</t>
  </si>
  <si>
    <t>CNA</t>
  </si>
  <si>
    <t>TELES CORREIA</t>
  </si>
  <si>
    <t>NADIA</t>
  </si>
  <si>
    <t>INDIVIDUAL ANL</t>
  </si>
  <si>
    <t>00000</t>
  </si>
  <si>
    <t>INDANL</t>
  </si>
  <si>
    <t>RODRIGUES FERNANDES</t>
  </si>
  <si>
    <t>QUEIROGA MARTINS</t>
  </si>
  <si>
    <t>MIGUEL CARGALEIRO</t>
  </si>
  <si>
    <t>SPORT ALGES E DAFUNDO</t>
  </si>
  <si>
    <t>00002</t>
  </si>
  <si>
    <t>SAD</t>
  </si>
  <si>
    <t>CORREIA MELO</t>
  </si>
  <si>
    <t xml:space="preserve">CASCAIS WATER POLO CLUB </t>
  </si>
  <si>
    <t>00018</t>
  </si>
  <si>
    <t>CWP</t>
  </si>
  <si>
    <t>ABREU PIRES</t>
  </si>
  <si>
    <t>CASTRES PEREIRA</t>
  </si>
  <si>
    <t>NOGUEIRA DA COSTA</t>
  </si>
  <si>
    <t>PEREIRA SANTOS</t>
  </si>
  <si>
    <t>BORGES FERNANDES</t>
  </si>
  <si>
    <t>PRISCILA</t>
  </si>
  <si>
    <t>MUNICIPIO DE ODIVELAS</t>
  </si>
  <si>
    <t>00005</t>
  </si>
  <si>
    <t>MO</t>
  </si>
  <si>
    <t>SILVA GUIMARÃES</t>
  </si>
  <si>
    <t>GONCALVES</t>
  </si>
  <si>
    <t>MIRANDA</t>
  </si>
  <si>
    <t>MARIA LEONOR</t>
  </si>
  <si>
    <t>MORAIS VIEIRA</t>
  </si>
  <si>
    <t>CHEILA</t>
  </si>
  <si>
    <t>MELO GARCIA</t>
  </si>
  <si>
    <t>BRUNA</t>
  </si>
  <si>
    <t>MORGADINHO COELHO</t>
  </si>
  <si>
    <t>RIBEIRO DIAS</t>
  </si>
  <si>
    <t>SANTO FREIRE</t>
  </si>
  <si>
    <t>SILVA NOGUEIRA</t>
  </si>
  <si>
    <t>SENA FONSECA</t>
  </si>
  <si>
    <t>MARQUES COELHO</t>
  </si>
  <si>
    <t>ASCENSO</t>
  </si>
  <si>
    <t>DANIEL ALEXNDRE</t>
  </si>
  <si>
    <t>ESTEVES LOPES</t>
  </si>
  <si>
    <t>SANTOS DA SILVA</t>
  </si>
  <si>
    <t>ALVES MENDES</t>
  </si>
  <si>
    <t>DINIS RAMOS</t>
  </si>
  <si>
    <t>AMARAL MOREIRA</t>
  </si>
  <si>
    <t>LOURENCO PINTO</t>
  </si>
  <si>
    <t>ANA BARBARA</t>
  </si>
  <si>
    <t>BARREIRA ATAIDE</t>
  </si>
  <si>
    <t>RODRIGUES MARTINS</t>
  </si>
  <si>
    <t>SOFIA FARINHA</t>
  </si>
  <si>
    <t>CORREIA SILVA</t>
  </si>
  <si>
    <t>DELFINO BARROS</t>
  </si>
  <si>
    <t>GUERRA MATA</t>
  </si>
  <si>
    <t>CAMPOS ALCOBIA</t>
  </si>
  <si>
    <t>PEREIRA SOUSA</t>
  </si>
  <si>
    <t>FERREIRA</t>
  </si>
  <si>
    <t>MEDINA SAIEGH</t>
  </si>
  <si>
    <t>GREGORIO FERREIRA</t>
  </si>
  <si>
    <t>ESTEVES MADUREIRA</t>
  </si>
  <si>
    <t>BOTELHO</t>
  </si>
  <si>
    <t>LARA MARIA</t>
  </si>
  <si>
    <t>ALVES DIAS</t>
  </si>
  <si>
    <t>MOLCHANOVA</t>
  </si>
  <si>
    <t>SANTOS SARAMAGO</t>
  </si>
  <si>
    <t>GAO</t>
  </si>
  <si>
    <t>KEXIN</t>
  </si>
  <si>
    <t>LEYI</t>
  </si>
  <si>
    <t>RODRIGUES CRUZ</t>
  </si>
  <si>
    <t>KALINICHENKO</t>
  </si>
  <si>
    <t>MONOZ LOPES</t>
  </si>
  <si>
    <t>DANIEL</t>
  </si>
  <si>
    <t>MARIA ESTEVAO</t>
  </si>
  <si>
    <t>NUNES ANDRÉ</t>
  </si>
  <si>
    <t>LOPES BARTOLO</t>
  </si>
  <si>
    <t>CORREIA FALCAO</t>
  </si>
  <si>
    <t>MARTINS NEVES</t>
  </si>
  <si>
    <t>RITA CALADO</t>
  </si>
  <si>
    <t>AREDE COSTA</t>
  </si>
  <si>
    <t>CASTRO LOIOS</t>
  </si>
  <si>
    <t>PENEDO FERNANDES</t>
  </si>
  <si>
    <t>RITA ALVES</t>
  </si>
  <si>
    <t>CRUZ CAMPOS</t>
  </si>
  <si>
    <t>MARIA SALGUEIRO</t>
  </si>
  <si>
    <t>AFONSO FARIA</t>
  </si>
  <si>
    <t>TAVARES LUIS</t>
  </si>
  <si>
    <t>CARLA</t>
  </si>
  <si>
    <t>MARTA CRUZ</t>
  </si>
  <si>
    <t>TEIXEIRA SANTO</t>
  </si>
  <si>
    <t>ZÉLIA</t>
  </si>
  <si>
    <t>GONÇALVES FERREIRA</t>
  </si>
  <si>
    <t xml:space="preserve">ANASTACYIA </t>
  </si>
  <si>
    <t>RODRIGUES LOURENÇO</t>
  </si>
  <si>
    <t>DIANA</t>
  </si>
  <si>
    <t>AICHA GONCALVES</t>
  </si>
  <si>
    <t>MARGARIDA HENRIQUES</t>
  </si>
  <si>
    <t>RAFAELA ROLO</t>
  </si>
  <si>
    <t>GUERRA CUSTODIO</t>
  </si>
  <si>
    <t>LIZ PAIVA</t>
  </si>
  <si>
    <t>GAIA</t>
  </si>
  <si>
    <t>TORGAI</t>
  </si>
  <si>
    <t>MARIA RODRIGUES</t>
  </si>
  <si>
    <t>CABACO</t>
  </si>
  <si>
    <t>LEONOR PALMA</t>
  </si>
  <si>
    <t>FILIPA BATISTA</t>
  </si>
  <si>
    <t>TANIA</t>
  </si>
  <si>
    <t>ALMEIDA MACHADO</t>
  </si>
  <si>
    <t>PEIXOTO ANTONIO</t>
  </si>
  <si>
    <t>BRIGITE</t>
  </si>
  <si>
    <t>MARIANNE FORTINO</t>
  </si>
  <si>
    <t>CAMILE</t>
  </si>
  <si>
    <t>VANESSA SOARES</t>
  </si>
  <si>
    <t>CLAUDIA</t>
  </si>
  <si>
    <t>ROMAO NEVES</t>
  </si>
  <si>
    <t>CHANTAL</t>
  </si>
  <si>
    <t>MARIA COSTA</t>
  </si>
  <si>
    <t>EVA</t>
  </si>
  <si>
    <t>FREITAS TAVARES</t>
  </si>
  <si>
    <t xml:space="preserve">MARIA PERNAS </t>
  </si>
  <si>
    <t>COELHO ANTUNES</t>
  </si>
  <si>
    <t>SERAFINA CAMPOS</t>
  </si>
  <si>
    <t>SOFIA COSTA</t>
  </si>
  <si>
    <t>ZAITSEVA</t>
  </si>
  <si>
    <t>OLGA</t>
  </si>
  <si>
    <t>ALVES TANCREDO</t>
  </si>
  <si>
    <t>SALOME</t>
  </si>
  <si>
    <t>ROBALO CORREIA</t>
  </si>
  <si>
    <t>SOFIA BASABAB</t>
  </si>
  <si>
    <t>YULIA</t>
  </si>
  <si>
    <t>CARVALHO AFONSO</t>
  </si>
  <si>
    <t>GRECOVA</t>
  </si>
  <si>
    <t>ANDREIA BRITO</t>
  </si>
  <si>
    <t>SOFIA GUERRA</t>
  </si>
  <si>
    <t>KOMAROVA</t>
  </si>
  <si>
    <t>ULIANA</t>
  </si>
  <si>
    <t>GORENCOVA</t>
  </si>
  <si>
    <t>KIRA</t>
  </si>
  <si>
    <t>LIMA VIANA</t>
  </si>
  <si>
    <t>ISABELLA</t>
  </si>
  <si>
    <t>MENDES FERREIRA</t>
  </si>
  <si>
    <t>TELMA</t>
  </si>
  <si>
    <t>FERREIRA MAGALHAES</t>
  </si>
  <si>
    <t>SANCHES GOMES</t>
  </si>
  <si>
    <t>RAQUEL AZEVEDO</t>
  </si>
  <si>
    <t>BAPTISTA</t>
  </si>
  <si>
    <t>ANA ISABEL</t>
  </si>
  <si>
    <t>TELES PINTO</t>
  </si>
  <si>
    <t>SILVIA</t>
  </si>
  <si>
    <t>RIBEIRO CUNHA</t>
  </si>
  <si>
    <t>SILVA TEIXEIRA</t>
  </si>
  <si>
    <t xml:space="preserve">MARIANA </t>
  </si>
  <si>
    <t>CUNHA SOUSA</t>
  </si>
  <si>
    <t>MAGALHAES</t>
  </si>
  <si>
    <t>FRANCISCA LURDES</t>
  </si>
  <si>
    <t>BARROS TEIXEIRA</t>
  </si>
  <si>
    <t>LARA MONICA</t>
  </si>
  <si>
    <t>MACHADO BRAGA</t>
  </si>
  <si>
    <t>ARAUJO BLANCO</t>
  </si>
  <si>
    <t xml:space="preserve">VENTURA AZEVEDO </t>
  </si>
  <si>
    <t>SOUSA ROCHA</t>
  </si>
  <si>
    <t>CERQUEIRA TEIXEIRA</t>
  </si>
  <si>
    <t>GONCALVES CARVALHO</t>
  </si>
  <si>
    <t>MARIA CARDOSO</t>
  </si>
  <si>
    <t>BAYER CASTRO</t>
  </si>
  <si>
    <t>RITA MANUELA</t>
  </si>
  <si>
    <t>GABRIELA</t>
  </si>
  <si>
    <t>SILVA COSTA</t>
  </si>
  <si>
    <t>JANE</t>
  </si>
  <si>
    <t>CLAUDIA ARAUJO</t>
  </si>
  <si>
    <t>INES CERQUEIRA</t>
  </si>
  <si>
    <t>FILIPA MEIRELES</t>
  </si>
  <si>
    <t xml:space="preserve">LOUSADA SECULO XXI </t>
  </si>
  <si>
    <t>00006</t>
  </si>
  <si>
    <t>LSXXI</t>
  </si>
  <si>
    <t>NUNES</t>
  </si>
  <si>
    <t>ANA JOSE</t>
  </si>
  <si>
    <t>MACHADO RIBEIRO</t>
  </si>
  <si>
    <t>BESSA</t>
  </si>
  <si>
    <t>ALICE BEATRIZ</t>
  </si>
  <si>
    <t>LEAL SA</t>
  </si>
  <si>
    <t>FELIX</t>
  </si>
  <si>
    <t>ANA FRANCISCA</t>
  </si>
  <si>
    <t>MIHALACHE</t>
  </si>
  <si>
    <t>CORREIA CUNHA</t>
  </si>
  <si>
    <t>MARIA DUBINI</t>
  </si>
  <si>
    <t>SANTOS SOUSA</t>
  </si>
  <si>
    <t>BEATRIZ CARDOSO</t>
  </si>
  <si>
    <t>PINTO PINTO</t>
  </si>
  <si>
    <t>RAFAELA</t>
  </si>
  <si>
    <t>COSTA SOARES</t>
  </si>
  <si>
    <t>LILIANA</t>
  </si>
  <si>
    <t xml:space="preserve">INES </t>
  </si>
  <si>
    <t>HENRIQUES MENDONCA</t>
  </si>
  <si>
    <t>RIBEIRO GOMES</t>
  </si>
  <si>
    <t>FERNADES</t>
  </si>
  <si>
    <t>ALI RODRIGUES</t>
  </si>
  <si>
    <t>KRAVECHENKO</t>
  </si>
  <si>
    <t>MARIIA</t>
  </si>
  <si>
    <t>DIOGO</t>
  </si>
  <si>
    <t>SOBIESKA MOREIRA</t>
  </si>
  <si>
    <t>ANDREA</t>
  </si>
  <si>
    <t>SAMPAIO</t>
  </si>
  <si>
    <t>GONÇALVES</t>
  </si>
  <si>
    <t>FILIPE MORAIS</t>
  </si>
  <si>
    <t>RUI</t>
  </si>
  <si>
    <t>FERNANDES TAVEIRA</t>
  </si>
  <si>
    <t>SIMOES PRESTES</t>
  </si>
  <si>
    <t>DORIA VASCONCELOS</t>
  </si>
  <si>
    <t>LAGE BARBOSA</t>
  </si>
  <si>
    <t>ROCHA BRANDAO</t>
  </si>
  <si>
    <t>ABREU BARBEDO</t>
  </si>
  <si>
    <t>DA SILVA CORREIA</t>
  </si>
  <si>
    <t>CUNHA</t>
  </si>
  <si>
    <t>LARA FILIPA</t>
  </si>
  <si>
    <t>ESTEBAINHA FARIA</t>
  </si>
  <si>
    <t>MARIA INÊS</t>
  </si>
  <si>
    <t>BAPTISTA PENA BASTOS</t>
  </si>
  <si>
    <t>MORGADO CRUZ</t>
  </si>
  <si>
    <t>MONICA FERREIRA</t>
  </si>
  <si>
    <t>SANDRA</t>
  </si>
  <si>
    <t>DANIELA ROCHA</t>
  </si>
  <si>
    <t>POUSA RIBEIRO</t>
  </si>
  <si>
    <t>JOEL VIEIRA</t>
  </si>
  <si>
    <t>LEANDRO</t>
  </si>
  <si>
    <t>LUIZA CARVALHO</t>
  </si>
  <si>
    <t xml:space="preserve">ANNA </t>
  </si>
  <si>
    <t>ARAUJO CORREIA</t>
  </si>
  <si>
    <t>GABRIEL TEIXEIRA</t>
  </si>
  <si>
    <t>MARGARIDA LIMA</t>
  </si>
  <si>
    <t>GABRIELA BONIFACIO</t>
  </si>
  <si>
    <t>OLIVEIRA XAVIER</t>
  </si>
  <si>
    <t>GUADALUPE CASTRO</t>
  </si>
  <si>
    <t>SOUSA BARBOSA</t>
  </si>
  <si>
    <t>CARCASSES CASTANO</t>
  </si>
  <si>
    <t>ARAÚJO</t>
  </si>
  <si>
    <t>ANA CAROLINA</t>
  </si>
  <si>
    <t>MACHADO</t>
  </si>
  <si>
    <t>JOANA MIGUEL</t>
  </si>
  <si>
    <t>MENDES FONSECA</t>
  </si>
  <si>
    <t>ANDREIA MORGADO</t>
  </si>
  <si>
    <t>CARVALHO MAGALHAES</t>
  </si>
  <si>
    <t>GONCALVES MACEDO</t>
  </si>
  <si>
    <t>JESUS FRANQUEIRA</t>
  </si>
  <si>
    <t>INES ROCHA</t>
  </si>
  <si>
    <t>EYER FURSTENBERGER</t>
  </si>
  <si>
    <t>CAETANO</t>
  </si>
  <si>
    <t>FEVEREIRO FIGUEIREDO</t>
  </si>
  <si>
    <t>PABLO CALLEJERO</t>
  </si>
  <si>
    <t>RODRIGUEZ</t>
  </si>
  <si>
    <t>KAZAKOV</t>
  </si>
  <si>
    <t>DENNIS</t>
  </si>
  <si>
    <t>ANDRADE ALMEIDA</t>
  </si>
  <si>
    <t>FÁBIO</t>
  </si>
  <si>
    <t>BELGIUM</t>
  </si>
  <si>
    <t>SYNCHRO CLUB BREE</t>
  </si>
  <si>
    <t>00067</t>
  </si>
  <si>
    <t>SF</t>
  </si>
  <si>
    <t>COONINX</t>
  </si>
  <si>
    <t>JULIE</t>
  </si>
  <si>
    <t>DRIJKONINGEN</t>
  </si>
  <si>
    <t>COE BELGIUM</t>
  </si>
  <si>
    <t>00055</t>
  </si>
  <si>
    <t>COEB</t>
  </si>
  <si>
    <t>BOONEN</t>
  </si>
  <si>
    <t>FRAUKE</t>
  </si>
  <si>
    <t>BRANTS</t>
  </si>
  <si>
    <t>ROOS</t>
  </si>
  <si>
    <t>BUFFEL</t>
  </si>
  <si>
    <t>NINA</t>
  </si>
  <si>
    <t>COOLS</t>
  </si>
  <si>
    <t>AUKE</t>
  </si>
  <si>
    <t>COSYN</t>
  </si>
  <si>
    <t>MAGRITTE</t>
  </si>
  <si>
    <t>DAEMS</t>
  </si>
  <si>
    <t>YANA</t>
  </si>
  <si>
    <t>DE KEYZER</t>
  </si>
  <si>
    <t>LIZE</t>
  </si>
  <si>
    <t>DE LAERE</t>
  </si>
  <si>
    <t>JULIETTE</t>
  </si>
  <si>
    <t>DE SMET</t>
  </si>
  <si>
    <t>ANNE</t>
  </si>
  <si>
    <t>DEMETS</t>
  </si>
  <si>
    <t>DEMUYT</t>
  </si>
  <si>
    <t>LENI</t>
  </si>
  <si>
    <t>DEN BAES</t>
  </si>
  <si>
    <t>ELISE</t>
  </si>
  <si>
    <t>DUPONT</t>
  </si>
  <si>
    <t>YSALINE</t>
  </si>
  <si>
    <t>LEYN</t>
  </si>
  <si>
    <t>NEIRYNCK</t>
  </si>
  <si>
    <t>LANI</t>
  </si>
  <si>
    <t>FIEN</t>
  </si>
  <si>
    <t>VAN TIEGHEM</t>
  </si>
  <si>
    <t>PHILINE</t>
  </si>
  <si>
    <t>VANHULLE</t>
  </si>
  <si>
    <t>EMMA</t>
  </si>
  <si>
    <t>VANROBAEYS</t>
  </si>
  <si>
    <t>RAISA</t>
  </si>
  <si>
    <t>VIVEY</t>
  </si>
  <si>
    <t>VOET</t>
  </si>
  <si>
    <t>RENSKE</t>
  </si>
  <si>
    <t>WASTYN</t>
  </si>
  <si>
    <t>AUBE</t>
  </si>
  <si>
    <t>CURACAU</t>
  </si>
  <si>
    <t>BANDA BOU SPLASH</t>
  </si>
  <si>
    <t>00071</t>
  </si>
  <si>
    <t>BBSH</t>
  </si>
  <si>
    <t>TOCKAAY</t>
  </si>
  <si>
    <t>AYDINEDD</t>
  </si>
  <si>
    <t>JOSEPHINA</t>
  </si>
  <si>
    <t>SHURIMEENY</t>
  </si>
  <si>
    <t>GUO</t>
  </si>
  <si>
    <t>JINGXIN</t>
  </si>
  <si>
    <t>SEBASTIANA</t>
  </si>
  <si>
    <t>DI JOHNAITIS</t>
  </si>
  <si>
    <t>CZECH REPUBLIC</t>
  </si>
  <si>
    <t>TJ TESLA BRNO Z.S.</t>
  </si>
  <si>
    <t>00073</t>
  </si>
  <si>
    <t>TJTB</t>
  </si>
  <si>
    <t>SCHLAGMANNOVA</t>
  </si>
  <si>
    <t>PETRA</t>
  </si>
  <si>
    <t>EGYPT</t>
  </si>
  <si>
    <t>SYNCHROFUN - CLUB S - EGYPT</t>
  </si>
  <si>
    <t>00079</t>
  </si>
  <si>
    <t>SCSEGY</t>
  </si>
  <si>
    <t>EL GABRY</t>
  </si>
  <si>
    <t>LEILA</t>
  </si>
  <si>
    <t>EL GHABATY</t>
  </si>
  <si>
    <t>SHERIFA</t>
  </si>
  <si>
    <t>RADWAN</t>
  </si>
  <si>
    <t>ZEINA</t>
  </si>
  <si>
    <t>AHMED</t>
  </si>
  <si>
    <t>MIRAL</t>
  </si>
  <si>
    <t>MOHAMED</t>
  </si>
  <si>
    <t>HALA</t>
  </si>
  <si>
    <t>TAWFIK</t>
  </si>
  <si>
    <t>HANNAH</t>
  </si>
  <si>
    <t>NEDAL</t>
  </si>
  <si>
    <t>NAWARA</t>
  </si>
  <si>
    <t>FOUDA</t>
  </si>
  <si>
    <t>DALIDA</t>
  </si>
  <si>
    <t>HUNGARY</t>
  </si>
  <si>
    <t>H2O SYNCHRO SE</t>
  </si>
  <si>
    <t>00076</t>
  </si>
  <si>
    <t>H2OSSE</t>
  </si>
  <si>
    <t>CSELLENG</t>
  </si>
  <si>
    <t>KLÁRA</t>
  </si>
  <si>
    <t>MALTA</t>
  </si>
  <si>
    <t>NATIONAL TEAM OF MALTA</t>
  </si>
  <si>
    <t>00034</t>
  </si>
  <si>
    <t>NTOM</t>
  </si>
  <si>
    <t>MONTFORT</t>
  </si>
  <si>
    <t>ZEA</t>
  </si>
  <si>
    <t>RUGGIER</t>
  </si>
  <si>
    <t>EMILY</t>
  </si>
  <si>
    <t>MOVTCHAN</t>
  </si>
  <si>
    <t>BONANNO</t>
  </si>
  <si>
    <t>DAVIDA</t>
  </si>
  <si>
    <t>CULIC</t>
  </si>
  <si>
    <t>BLAKE</t>
  </si>
  <si>
    <t>THEA</t>
  </si>
  <si>
    <t>TOMIC FELICE</t>
  </si>
  <si>
    <t>ZERAFA</t>
  </si>
  <si>
    <t>KYLIE</t>
  </si>
  <si>
    <t>NETHERLANDS</t>
  </si>
  <si>
    <t>ACZ THE NETHERLANDS</t>
  </si>
  <si>
    <t>00053</t>
  </si>
  <si>
    <t>ACZ</t>
  </si>
  <si>
    <t>SCHALLENBERG</t>
  </si>
  <si>
    <t>MARE</t>
  </si>
  <si>
    <t>LEURING</t>
  </si>
  <si>
    <t>MEREL</t>
  </si>
  <si>
    <t>ZPCH THE NETHERLANDS</t>
  </si>
  <si>
    <t>ZPCH</t>
  </si>
  <si>
    <t>BOS</t>
  </si>
  <si>
    <t>METTE</t>
  </si>
  <si>
    <t>CAPTIJN</t>
  </si>
  <si>
    <t>GIOIA</t>
  </si>
  <si>
    <t>DE HEIJ</t>
  </si>
  <si>
    <t>ILSE</t>
  </si>
  <si>
    <t>DEIMAN</t>
  </si>
  <si>
    <t>KIM</t>
  </si>
  <si>
    <t>GRUNDELL</t>
  </si>
  <si>
    <t>MARLINKA</t>
  </si>
  <si>
    <t>HARRISON</t>
  </si>
  <si>
    <t>HOKKE</t>
  </si>
  <si>
    <t>MARIN</t>
  </si>
  <si>
    <t>JENTE</t>
  </si>
  <si>
    <t>JANSSEN</t>
  </si>
  <si>
    <t>MERKUS</t>
  </si>
  <si>
    <t>OLIVIA</t>
  </si>
  <si>
    <t>MEYER GLEAVES</t>
  </si>
  <si>
    <t>ALYSSA</t>
  </si>
  <si>
    <t>NEERINCX</t>
  </si>
  <si>
    <t>FELINE</t>
  </si>
  <si>
    <t>PODEBSKA</t>
  </si>
  <si>
    <t>POL</t>
  </si>
  <si>
    <t>ZORA</t>
  </si>
  <si>
    <t>POUWELS</t>
  </si>
  <si>
    <t>REGTERING</t>
  </si>
  <si>
    <t>MADELEINE</t>
  </si>
  <si>
    <t>REIJNEN</t>
  </si>
  <si>
    <t>NOORTJE</t>
  </si>
  <si>
    <t>RIGHARTS</t>
  </si>
  <si>
    <t>ROODENBURG</t>
  </si>
  <si>
    <t>MAROUSJA</t>
  </si>
  <si>
    <t>SEELEN</t>
  </si>
  <si>
    <t>UMMELS</t>
  </si>
  <si>
    <t>VAN DE BOOGAARD</t>
  </si>
  <si>
    <t>YRA</t>
  </si>
  <si>
    <t>VAN DE BOSCH</t>
  </si>
  <si>
    <t>FAY</t>
  </si>
  <si>
    <t>VAN RIEMSDIJK</t>
  </si>
  <si>
    <t>NINTHE</t>
  </si>
  <si>
    <t>VAN STRATEN</t>
  </si>
  <si>
    <t>DANIQUE</t>
  </si>
  <si>
    <t>JAIMY</t>
  </si>
  <si>
    <t>VELDMAN</t>
  </si>
  <si>
    <t>LINDSEY</t>
  </si>
  <si>
    <t>VISSERS</t>
  </si>
  <si>
    <t>NIENKE</t>
  </si>
  <si>
    <t>VOGEL</t>
  </si>
  <si>
    <t>JOELLE</t>
  </si>
  <si>
    <t>VOS</t>
  </si>
  <si>
    <t>FEMKE</t>
  </si>
  <si>
    <t>ZWEMSPORT PARKSTAD</t>
  </si>
  <si>
    <t>00075</t>
  </si>
  <si>
    <t>ZWPD</t>
  </si>
  <si>
    <t>ROSALIA</t>
  </si>
  <si>
    <t>LAREYNA</t>
  </si>
  <si>
    <t>POLAND</t>
  </si>
  <si>
    <t>UKS WANDA POLAND</t>
  </si>
  <si>
    <t>00081</t>
  </si>
  <si>
    <t>UKSWP</t>
  </si>
  <si>
    <t>SZPOTANSKA</t>
  </si>
  <si>
    <t>KINGA</t>
  </si>
  <si>
    <t>SLOVENIA</t>
  </si>
  <si>
    <t>KLUB KATALINA LJUBLJANA</t>
  </si>
  <si>
    <t>00068</t>
  </si>
  <si>
    <t>KKL</t>
  </si>
  <si>
    <t>PESRL</t>
  </si>
  <si>
    <t>KARIN</t>
  </si>
  <si>
    <t>SELJAK</t>
  </si>
  <si>
    <t>NIKA</t>
  </si>
  <si>
    <t>GALIZARTISTICA</t>
  </si>
  <si>
    <t>00065</t>
  </si>
  <si>
    <t>GA</t>
  </si>
  <si>
    <t>LUGILDE</t>
  </si>
  <si>
    <t>IRIA</t>
  </si>
  <si>
    <t>FEDERACION ANDALUZA NATACION</t>
  </si>
  <si>
    <t>00064</t>
  </si>
  <si>
    <t>FAN</t>
  </si>
  <si>
    <t>GARCIA POLO</t>
  </si>
  <si>
    <t>LAZARO CABALEIRO</t>
  </si>
  <si>
    <t>AURORA</t>
  </si>
  <si>
    <t>BEATO MARTINEZ</t>
  </si>
  <si>
    <t>CARMEN</t>
  </si>
  <si>
    <t>VAZQUEZ COELLO</t>
  </si>
  <si>
    <t>ELENA</t>
  </si>
  <si>
    <t>LASSALETTA ALMANSA</t>
  </si>
  <si>
    <t>PEREZ CONEJO</t>
  </si>
  <si>
    <t>GARCIA ALVAREZ</t>
  </si>
  <si>
    <t>AITANA</t>
  </si>
  <si>
    <t xml:space="preserve">ESCOBAR CUEVA </t>
  </si>
  <si>
    <t>VILLA ALVAREZ</t>
  </si>
  <si>
    <t>GEMA</t>
  </si>
  <si>
    <t>NIEVA LOPEZ</t>
  </si>
  <si>
    <t xml:space="preserve">SANCHEZ MARTINEZ </t>
  </si>
  <si>
    <t>ZARAH</t>
  </si>
  <si>
    <t>MARTINEZ DOS SANTOS</t>
  </si>
  <si>
    <t>ALICIA</t>
  </si>
  <si>
    <t>MARTINS RODRIGUEZ</t>
  </si>
  <si>
    <t>VALDES MENENDEZ</t>
  </si>
  <si>
    <t>MARTINEZ ALVAREZ</t>
  </si>
  <si>
    <t xml:space="preserve">CALZON BETANCOURT </t>
  </si>
  <si>
    <t>LUCIA DEL ROCIO</t>
  </si>
  <si>
    <t>MUÑOZ-CALERO ROBRERO</t>
  </si>
  <si>
    <t>FERNANDEZ FERNANDEZ</t>
  </si>
  <si>
    <t>CLUB DESPORTIVO BOECILLO</t>
  </si>
  <si>
    <t>00078</t>
  </si>
  <si>
    <t>CDB</t>
  </si>
  <si>
    <t>RODRIGUEZ MARTINEZ</t>
  </si>
  <si>
    <t>SALAMANCA UÑA</t>
  </si>
  <si>
    <t>ANGELA</t>
  </si>
  <si>
    <t>CLUB NATACIÓN SINCRONIZADA ALBACETE</t>
  </si>
  <si>
    <t>00080</t>
  </si>
  <si>
    <t>CNSALB</t>
  </si>
  <si>
    <t>LÓPEZ MONDÉJAR</t>
  </si>
  <si>
    <t>TORRES VIZCAYA</t>
  </si>
  <si>
    <t>BELÉN</t>
  </si>
  <si>
    <t>BERN-BASEL ARTISTIC</t>
  </si>
  <si>
    <t>00062</t>
  </si>
  <si>
    <t>BBA</t>
  </si>
  <si>
    <t>GROSVENOR</t>
  </si>
  <si>
    <t>VARESIO</t>
  </si>
  <si>
    <t>MARGAUX</t>
  </si>
  <si>
    <t>UKRAINE</t>
  </si>
  <si>
    <t>ACADEMY KIEV</t>
  </si>
  <si>
    <t>00061</t>
  </si>
  <si>
    <t>AK</t>
  </si>
  <si>
    <t>SHVETS</t>
  </si>
  <si>
    <t>MYROSLAVA</t>
  </si>
  <si>
    <t>KARIMOVA</t>
  </si>
  <si>
    <t>TETIANA</t>
  </si>
  <si>
    <t>SABODASH</t>
  </si>
  <si>
    <t>OLESIA</t>
  </si>
  <si>
    <t>PROFINTSOVA</t>
  </si>
  <si>
    <t>YELYZAVETA</t>
  </si>
  <si>
    <t>PLASHCHEVATA</t>
  </si>
  <si>
    <t>KARYNA</t>
  </si>
  <si>
    <t>VASHCHENKO</t>
  </si>
  <si>
    <t>KSENIIA</t>
  </si>
  <si>
    <t>DEREVIANKO</t>
  </si>
  <si>
    <t>00074</t>
  </si>
  <si>
    <t>UKR</t>
  </si>
  <si>
    <t>PODGURSKA</t>
  </si>
  <si>
    <t>ALISA</t>
  </si>
  <si>
    <t>UNITED STATES OF AMERICA</t>
  </si>
  <si>
    <t>DC SYNCHROMASTERS</t>
  </si>
  <si>
    <t>00063</t>
  </si>
  <si>
    <t>DCS</t>
  </si>
  <si>
    <t>BERNIER</t>
  </si>
  <si>
    <t>HOLLINGSWORTH</t>
  </si>
  <si>
    <t>BRYNN</t>
  </si>
  <si>
    <t>Dueto Técnico Junior</t>
  </si>
  <si>
    <t>Dueto Técnico Absoluto</t>
  </si>
  <si>
    <t>Dueto Livre Infantil</t>
  </si>
  <si>
    <t>Dueto Livre Juvenil</t>
  </si>
  <si>
    <t>Dueto Livre Junior</t>
  </si>
  <si>
    <t>CLUBE ARTIGYM</t>
  </si>
  <si>
    <t>Dueto Livre Absoluto</t>
  </si>
  <si>
    <t>Dueto Técnico Misto Junior</t>
  </si>
  <si>
    <t>Dueto Técnico Misto Absoluto</t>
  </si>
  <si>
    <t>Dueto Livre Misto Infantil</t>
  </si>
  <si>
    <t>Dueto Livre Misto Juvenil</t>
  </si>
  <si>
    <t>MUNICIPIO DE LAGOA</t>
  </si>
  <si>
    <t>Dueto Livre Misto Junior</t>
  </si>
  <si>
    <t>Dueto Livre Misto Absoluto</t>
  </si>
  <si>
    <t>Equipa Técnica Absoluta</t>
  </si>
  <si>
    <t>Equipa Livre Absoluta</t>
  </si>
  <si>
    <t>Acrobático Absoluto</t>
  </si>
  <si>
    <t>Combinado Juvenil</t>
  </si>
  <si>
    <t>TRE</t>
  </si>
  <si>
    <t>Tempo</t>
  </si>
  <si>
    <t>TRANSITION</t>
  </si>
  <si>
    <t>ELEMENTO</t>
  </si>
  <si>
    <t>ORDEM</t>
  </si>
  <si>
    <t>TOTAL</t>
  </si>
  <si>
    <t>DIFICULDADE</t>
  </si>
  <si>
    <t>PEREIRA ALVES</t>
  </si>
  <si>
    <t>FREITAS PINTO</t>
  </si>
  <si>
    <t xml:space="preserve">ALMEIDA ROSA </t>
  </si>
  <si>
    <t>TERESA FAGULHA</t>
  </si>
  <si>
    <t xml:space="preserve">REIS BALTAZAR </t>
  </si>
  <si>
    <t>SOFIA GHERMAN</t>
  </si>
  <si>
    <t>EMA</t>
  </si>
  <si>
    <t>VLADLENA KONDRATENKO</t>
  </si>
  <si>
    <t>ERICA</t>
  </si>
  <si>
    <t>SILVA NORONHA</t>
  </si>
  <si>
    <t>NAIR</t>
  </si>
  <si>
    <t>SOFIA BASTOS</t>
  </si>
  <si>
    <t>COSTA FERNANDES</t>
  </si>
  <si>
    <t>GOMES DIAS</t>
  </si>
  <si>
    <t>EDNAR</t>
  </si>
  <si>
    <t>BREIS ALTAZAR</t>
  </si>
  <si>
    <t xml:space="preserve">BATISTA RAIMUNDO </t>
  </si>
  <si>
    <t>GAGEIRO LINO</t>
  </si>
  <si>
    <t>JERÓNIMO BALTAZAR</t>
  </si>
  <si>
    <t>SANTOS MARTINS</t>
  </si>
  <si>
    <t>PEREIRA VALENTIM</t>
  </si>
  <si>
    <t>FEDERAÇÃO PORTUGUESA DE NATAÇÃO</t>
  </si>
  <si>
    <t>000082</t>
  </si>
  <si>
    <t>FPN</t>
  </si>
  <si>
    <t>Equipa Técnica Junior</t>
  </si>
  <si>
    <t>DESCRIÇÃO DA DIFICULDADE DECLARADA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</si>
</sst>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816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/>
      <name val="Arial"/>
      <family val="2"/>
    </font>
    <font>
      <sz val="11"/>
      <color theme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sz val="11"/>
      <color rgb="FF555555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Open Sans"/>
      <family val="2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9" fillId="0" borderId="0"/>
  </cellStyleXfs>
  <cellXfs count="17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top"/>
    </xf>
    <xf numFmtId="0" fontId="0" fillId="6" borderId="0" xfId="0" applyFill="1" applyAlignment="1" applyProtection="1">
      <alignment horizontal="center" vertical="top"/>
      <protection locked="0"/>
    </xf>
    <xf numFmtId="0" fontId="0" fillId="6" borderId="0" xfId="0" quotePrefix="1" applyFill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center"/>
      <protection locked="0"/>
    </xf>
    <xf numFmtId="0" fontId="8" fillId="6" borderId="0" xfId="0" applyFont="1" applyFill="1" applyAlignment="1" applyProtection="1">
      <alignment horizontal="center"/>
      <protection locked="0"/>
    </xf>
    <xf numFmtId="0" fontId="0" fillId="6" borderId="0" xfId="0" quotePrefix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quotePrefix="1" applyFill="1" applyAlignment="1">
      <alignment horizontal="center" vertical="top"/>
    </xf>
    <xf numFmtId="0" fontId="5" fillId="6" borderId="0" xfId="0" applyFont="1" applyFill="1" applyAlignment="1">
      <alignment horizontal="center" vertical="center"/>
    </xf>
    <xf numFmtId="0" fontId="0" fillId="6" borderId="0" xfId="0" quotePrefix="1" applyFill="1" applyAlignment="1" applyProtection="1">
      <alignment horizontal="center" vertical="top"/>
      <protection locked="0"/>
    </xf>
    <xf numFmtId="0" fontId="4" fillId="6" borderId="0" xfId="0" applyFont="1" applyFill="1" applyAlignment="1">
      <alignment horizontal="center" vertical="center"/>
    </xf>
    <xf numFmtId="49" fontId="0" fillId="6" borderId="0" xfId="0" quotePrefix="1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14" fontId="0" fillId="6" borderId="0" xfId="0" quotePrefix="1" applyNumberFormat="1" applyFill="1" applyAlignment="1">
      <alignment horizontal="center"/>
    </xf>
    <xf numFmtId="0" fontId="6" fillId="6" borderId="0" xfId="0" applyFont="1" applyFill="1" applyAlignment="1">
      <alignment horizontal="center"/>
    </xf>
    <xf numFmtId="166" fontId="10" fillId="6" borderId="0" xfId="1" applyFont="1" applyFill="1" applyAlignment="1">
      <alignment horizontal="center"/>
    </xf>
    <xf numFmtId="166" fontId="9" fillId="6" borderId="0" xfId="1" applyFill="1" applyAlignment="1">
      <alignment horizontal="center"/>
    </xf>
    <xf numFmtId="0" fontId="8" fillId="6" borderId="0" xfId="0" applyFont="1" applyFill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center" vertical="center"/>
    </xf>
    <xf numFmtId="0" fontId="7" fillId="6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8" borderId="11" xfId="0" applyFill="1" applyBorder="1" applyAlignment="1">
      <alignment horizontal="center" vertical="center"/>
    </xf>
    <xf numFmtId="0" fontId="0" fillId="9" borderId="47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14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top" wrapText="1"/>
    </xf>
    <xf numFmtId="0" fontId="14" fillId="6" borderId="25" xfId="0" applyFont="1" applyFill="1" applyBorder="1" applyProtection="1">
      <protection locked="0"/>
    </xf>
    <xf numFmtId="0" fontId="14" fillId="6" borderId="30" xfId="0" applyFont="1" applyFill="1" applyBorder="1" applyAlignment="1" applyProtection="1">
      <alignment horizontal="center"/>
      <protection locked="0"/>
    </xf>
    <xf numFmtId="0" fontId="14" fillId="0" borderId="26" xfId="0" applyFont="1" applyBorder="1" applyProtection="1">
      <protection locked="0"/>
    </xf>
    <xf numFmtId="0" fontId="14" fillId="0" borderId="28" xfId="0" applyFont="1" applyBorder="1" applyProtection="1">
      <protection locked="0"/>
    </xf>
    <xf numFmtId="0" fontId="14" fillId="6" borderId="26" xfId="0" applyFont="1" applyFill="1" applyBorder="1" applyProtection="1">
      <protection locked="0"/>
    </xf>
    <xf numFmtId="0" fontId="14" fillId="6" borderId="28" xfId="0" applyFont="1" applyFill="1" applyBorder="1" applyProtection="1">
      <protection locked="0"/>
    </xf>
    <xf numFmtId="0" fontId="14" fillId="6" borderId="27" xfId="0" applyFont="1" applyFill="1" applyBorder="1" applyProtection="1">
      <protection locked="0"/>
    </xf>
    <xf numFmtId="0" fontId="14" fillId="6" borderId="29" xfId="0" applyFont="1" applyFill="1" applyBorder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4" fillId="6" borderId="13" xfId="0" applyFont="1" applyFill="1" applyBorder="1" applyAlignment="1" applyProtection="1">
      <alignment horizontal="center" vertical="center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45" xfId="0" applyFont="1" applyFill="1" applyBorder="1" applyAlignment="1" applyProtection="1">
      <alignment horizontal="center" vertical="center"/>
      <protection locked="0"/>
    </xf>
    <xf numFmtId="0" fontId="16" fillId="5" borderId="22" xfId="0" applyFont="1" applyFill="1" applyBorder="1" applyAlignment="1" applyProtection="1">
      <alignment horizontal="center" vertical="center"/>
      <protection locked="0"/>
    </xf>
    <xf numFmtId="0" fontId="16" fillId="5" borderId="46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6" borderId="5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top"/>
    </xf>
    <xf numFmtId="0" fontId="11" fillId="4" borderId="0" xfId="0" quotePrefix="1" applyFont="1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4" borderId="0" xfId="0" quotePrefix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164" fontId="12" fillId="6" borderId="41" xfId="0" applyNumberFormat="1" applyFont="1" applyFill="1" applyBorder="1" applyAlignment="1" applyProtection="1">
      <alignment horizontal="center" vertical="center"/>
      <protection locked="0"/>
    </xf>
    <xf numFmtId="164" fontId="12" fillId="6" borderId="42" xfId="0" applyNumberFormat="1" applyFont="1" applyFill="1" applyBorder="1" applyAlignment="1" applyProtection="1">
      <alignment horizontal="center" vertical="center"/>
      <protection locked="0"/>
    </xf>
    <xf numFmtId="164" fontId="12" fillId="6" borderId="40" xfId="0" applyNumberFormat="1" applyFont="1" applyFill="1" applyBorder="1" applyAlignment="1" applyProtection="1">
      <alignment horizontal="center" vertical="center"/>
      <protection locked="0"/>
    </xf>
    <xf numFmtId="0" fontId="12" fillId="6" borderId="50" xfId="0" applyFont="1" applyFill="1" applyBorder="1" applyAlignment="1" applyProtection="1">
      <alignment horizontal="center" vertical="center"/>
      <protection locked="0"/>
    </xf>
    <xf numFmtId="0" fontId="12" fillId="6" borderId="49" xfId="0" applyFont="1" applyFill="1" applyBorder="1" applyAlignment="1" applyProtection="1">
      <alignment horizontal="center" vertical="center"/>
      <protection locked="0"/>
    </xf>
    <xf numFmtId="0" fontId="12" fillId="6" borderId="52" xfId="0" applyFont="1" applyFill="1" applyBorder="1" applyAlignment="1" applyProtection="1">
      <alignment horizontal="center" vertical="center"/>
      <protection locked="0"/>
    </xf>
    <xf numFmtId="0" fontId="12" fillId="6" borderId="43" xfId="0" applyFont="1" applyFill="1" applyBorder="1" applyAlignment="1" applyProtection="1">
      <alignment horizontal="center" vertical="center"/>
      <protection locked="0"/>
    </xf>
    <xf numFmtId="0" fontId="12" fillId="6" borderId="44" xfId="0" applyFont="1" applyFill="1" applyBorder="1" applyAlignment="1" applyProtection="1">
      <alignment horizontal="center" vertical="center"/>
      <protection locked="0"/>
    </xf>
    <xf numFmtId="0" fontId="12" fillId="6" borderId="36" xfId="0" applyFont="1" applyFill="1" applyBorder="1" applyAlignment="1" applyProtection="1">
      <alignment horizontal="center" vertical="center"/>
      <protection locked="0"/>
    </xf>
    <xf numFmtId="0" fontId="12" fillId="6" borderId="40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 vertical="center"/>
      <protection locked="0"/>
    </xf>
    <xf numFmtId="0" fontId="12" fillId="6" borderId="8" xfId="0" applyFont="1" applyFill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6" borderId="34" xfId="0" applyFont="1" applyFill="1" applyBorder="1" applyAlignment="1" applyProtection="1">
      <alignment horizontal="center"/>
      <protection locked="0"/>
    </xf>
    <xf numFmtId="0" fontId="14" fillId="6" borderId="32" xfId="0" applyFont="1" applyFill="1" applyBorder="1" applyAlignment="1" applyProtection="1">
      <alignment horizontal="center"/>
      <protection locked="0"/>
    </xf>
    <xf numFmtId="0" fontId="12" fillId="6" borderId="48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4" fillId="6" borderId="12" xfId="0" applyFont="1" applyFill="1" applyBorder="1" applyAlignment="1">
      <alignment horizontal="center" vertical="center"/>
    </xf>
    <xf numFmtId="0" fontId="14" fillId="6" borderId="35" xfId="0" applyFont="1" applyFill="1" applyBorder="1" applyAlignment="1" applyProtection="1">
      <alignment horizontal="center"/>
      <protection locked="0"/>
    </xf>
    <xf numFmtId="0" fontId="14" fillId="6" borderId="31" xfId="0" applyFont="1" applyFill="1" applyBorder="1" applyAlignment="1" applyProtection="1">
      <alignment horizontal="center"/>
      <protection locked="0"/>
    </xf>
    <xf numFmtId="0" fontId="14" fillId="0" borderId="31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5" fillId="6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4" fillId="6" borderId="18" xfId="0" applyFont="1" applyFill="1" applyBorder="1" applyAlignment="1" applyProtection="1">
      <alignment horizontal="center"/>
      <protection locked="0"/>
    </xf>
    <xf numFmtId="0" fontId="14" fillId="6" borderId="19" xfId="0" applyFont="1" applyFill="1" applyBorder="1" applyAlignment="1" applyProtection="1">
      <alignment horizont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7" borderId="18" xfId="0" applyFont="1" applyFill="1" applyBorder="1" applyAlignment="1" applyProtection="1">
      <alignment horizontal="center"/>
      <protection locked="0"/>
    </xf>
    <xf numFmtId="0" fontId="14" fillId="7" borderId="19" xfId="0" applyFont="1" applyFill="1" applyBorder="1" applyAlignment="1" applyProtection="1">
      <alignment horizontal="center"/>
      <protection locked="0"/>
    </xf>
    <xf numFmtId="0" fontId="14" fillId="7" borderId="20" xfId="0" applyFont="1" applyFill="1" applyBorder="1" applyAlignment="1" applyProtection="1">
      <alignment horizontal="center"/>
      <protection locked="0"/>
    </xf>
    <xf numFmtId="0" fontId="15" fillId="6" borderId="18" xfId="0" applyFont="1" applyFill="1" applyBorder="1" applyAlignment="1" applyProtection="1">
      <alignment horizontal="center" vertical="center"/>
      <protection locked="0"/>
    </xf>
    <xf numFmtId="0" fontId="15" fillId="6" borderId="19" xfId="0" applyFont="1" applyFill="1" applyBorder="1" applyAlignment="1" applyProtection="1">
      <alignment horizontal="center" vertical="center"/>
      <protection locked="0"/>
    </xf>
    <xf numFmtId="0" fontId="15" fillId="6" borderId="20" xfId="0" applyFont="1" applyFill="1" applyBorder="1" applyAlignment="1" applyProtection="1">
      <alignment horizontal="center" vertical="center"/>
      <protection locked="0"/>
    </xf>
    <xf numFmtId="0" fontId="14" fillId="6" borderId="21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4" fillId="6" borderId="18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4" fillId="6" borderId="20" xfId="0" applyFont="1" applyFill="1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4" fillId="6" borderId="33" xfId="0" applyFont="1" applyFill="1" applyBorder="1" applyAlignment="1" applyProtection="1">
      <alignment horizontal="center"/>
      <protection locked="0"/>
    </xf>
    <xf numFmtId="0" fontId="14" fillId="6" borderId="23" xfId="0" applyFont="1" applyFill="1" applyBorder="1" applyAlignment="1" applyProtection="1">
      <alignment horizontal="center"/>
      <protection locked="0"/>
    </xf>
    <xf numFmtId="0" fontId="14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0" borderId="34" xfId="0" applyFont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left" vertical="center"/>
      <protection locked="0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14" fillId="6" borderId="6" xfId="0" applyFont="1" applyFill="1" applyBorder="1" applyAlignment="1" applyProtection="1">
      <alignment horizontal="left" vertical="center"/>
      <protection locked="0"/>
    </xf>
    <xf numFmtId="0" fontId="14" fillId="6" borderId="3" xfId="0" applyFont="1" applyFill="1" applyBorder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horizontal="left" vertical="center"/>
      <protection locked="0"/>
    </xf>
    <xf numFmtId="0" fontId="14" fillId="6" borderId="7" xfId="0" applyFont="1" applyFill="1" applyBorder="1" applyAlignment="1" applyProtection="1">
      <alignment horizontal="left" vertical="center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right" vertical="center"/>
    </xf>
    <xf numFmtId="0" fontId="15" fillId="6" borderId="19" xfId="0" applyFont="1" applyFill="1" applyBorder="1" applyAlignment="1">
      <alignment horizontal="right" vertical="center"/>
    </xf>
    <xf numFmtId="0" fontId="15" fillId="6" borderId="20" xfId="0" applyFont="1" applyFill="1" applyBorder="1" applyAlignment="1">
      <alignment horizontal="right" vertical="center"/>
    </xf>
    <xf numFmtId="0" fontId="14" fillId="6" borderId="8" xfId="0" applyFont="1" applyFill="1" applyBorder="1" applyAlignment="1" applyProtection="1">
      <alignment horizontal="left" vertical="center"/>
      <protection locked="0"/>
    </xf>
    <xf numFmtId="0" fontId="14" fillId="6" borderId="9" xfId="0" applyFont="1" applyFill="1" applyBorder="1" applyAlignment="1" applyProtection="1">
      <alignment horizontal="left" vertical="center"/>
      <protection locked="0"/>
    </xf>
    <xf numFmtId="0" fontId="14" fillId="6" borderId="10" xfId="0" applyFont="1" applyFill="1" applyBorder="1" applyAlignment="1" applyProtection="1">
      <alignment horizontal="left" vertical="center"/>
      <protection locked="0"/>
    </xf>
  </cellXfs>
  <cellStyles count="2">
    <cellStyle name="Excel Built-in Normal" xfId="1" xr:uid="{3330E3B3-BA03-4793-A016-E5654BDD903D}"/>
    <cellStyle name="Normal" xfId="0" builtinId="0"/>
  </cellStyles>
  <dxfs count="3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rgb="FFFBE5D6"/>
          <bgColor rgb="FFFBE5D6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-1</xdr:colOff>
      <xdr:row>1</xdr:row>
      <xdr:rowOff>185852</xdr:rowOff>
    </xdr:from>
    <xdr:to>
      <xdr:col>12</xdr:col>
      <xdr:colOff>11615</xdr:colOff>
      <xdr:row>4</xdr:row>
      <xdr:rowOff>23230</xdr:rowOff>
    </xdr:to>
    <xdr:sp macro="[1]!Mudardeplanilha18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6C7748FA-13EB-4D45-9034-7F2071AEDF59}"/>
            </a:ext>
          </a:extLst>
        </xdr:cNvPr>
        <xdr:cNvSpPr/>
      </xdr:nvSpPr>
      <xdr:spPr>
        <a:xfrm>
          <a:off x="14973299" y="376352"/>
          <a:ext cx="1843591" cy="40887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PT" sz="1100"/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/Desktop/Folha%20de%20Calculo%20CNV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UBES E PROVAS"/>
      <sheetName val="Exemplo"/>
      <sheetName val="IL Programa"/>
      <sheetName val="Dueto Livre Inf"/>
      <sheetName val="Apoio_DuetoInf"/>
      <sheetName val="Resultados Simplificado DL Inf"/>
      <sheetName val="Dueto Livre Inf_Report"/>
      <sheetName val="Dueto Livre Juv"/>
      <sheetName val="Apoio_DuetoJuv"/>
      <sheetName val="Resultados Simplificado DL Juv"/>
      <sheetName val="Dueto Livre Juv_Report"/>
      <sheetName val="Dueto Livre Jun"/>
      <sheetName val="Apoio_DuetoJun"/>
      <sheetName val="Resultados Simplificado DL Jun"/>
      <sheetName val="Dueto Livre Jun_Report"/>
      <sheetName val="Dueto Livre Abs"/>
      <sheetName val="Apoio_DuetoAbs"/>
      <sheetName val="Resultados Simplificado DL Abs"/>
      <sheetName val="Dueto Livre Abs_Report"/>
      <sheetName val="Dueto Livre Mix Inf"/>
      <sheetName val="Apoio_DuetoMIX_Inf"/>
      <sheetName val="Resultados Simplificado DLM Inf"/>
      <sheetName val="Dueto Mix Inf_Report"/>
      <sheetName val="Dueto Livre Mix Juv"/>
      <sheetName val="Apoio_DuetoMix_Juv"/>
      <sheetName val="Resultados Simplificado DLM Juv"/>
      <sheetName val="Dueto Mix Juv_Report"/>
      <sheetName val="Dueto Livre Mix Jun"/>
      <sheetName val="Apoio_DuetoMix_Jun"/>
      <sheetName val="Resultados Simplificado DLM Jun"/>
      <sheetName val="Dueto Mix Jun_Report"/>
      <sheetName val="Dueto Livre Mix Abs"/>
      <sheetName val="Apoio_DuetoMix_Abs"/>
      <sheetName val="Resultados Simplificado DLM Abs"/>
      <sheetName val="Dueto Mix Abs_Report"/>
      <sheetName val="Dueto Tecnico Jun"/>
      <sheetName val="Apoio_DuetoTecnico_Jun"/>
      <sheetName val="Resultados Simplificado DT Jun"/>
      <sheetName val="Dueto DT JUN_Report"/>
      <sheetName val="Dueto Tecnico Abs"/>
      <sheetName val="Apoio_DuetoTecnico_Abs"/>
      <sheetName val="Resultados Simplificado DT abs"/>
      <sheetName val="Dueto DT ABS_Report"/>
      <sheetName val="Dueto Tecnico Mix Jun"/>
      <sheetName val="Apoio_DuetoTecnicoMIX_Jun"/>
      <sheetName val="Resultados Simplificado DTM Jun"/>
      <sheetName val="Dueto DT MIX JUN_Report "/>
      <sheetName val="Dueto Tecnico Mix Abs"/>
      <sheetName val="Apoio_DuetoTecnicoMix_Abs"/>
      <sheetName val="Resultados Simplificado DTM abs"/>
      <sheetName val="Dueto DT MIX ABS_Report"/>
      <sheetName val="Equipa Livre Jun"/>
      <sheetName val="Apoio_EquipaLivreJun"/>
      <sheetName val="Resultados Simplificado EL Jun"/>
      <sheetName val="Equipa Livre Jun_Report"/>
      <sheetName val="Equipa Tecnica Abs"/>
      <sheetName val="Apoio_EquipaTecnicaAbs"/>
      <sheetName val="Resultados Simplificado ELT Abs"/>
      <sheetName val="Equipa Técnica ABS_Report"/>
      <sheetName val="Acro Abs"/>
      <sheetName val="Apoio_AcroAbs"/>
      <sheetName val="Resultados Simplificado AcroABS"/>
      <sheetName val="ACRO ABS_Report"/>
      <sheetName val="Combinado Inf"/>
      <sheetName val="Apoio_CombinadoInf"/>
      <sheetName val="Resultados Simplificado Com Inf"/>
      <sheetName val="Equipa Combi INF_Report"/>
      <sheetName val="Combinado Juv"/>
      <sheetName val="Apoio_CombinadoJuv"/>
      <sheetName val="Resultados Simplificado Com Juv"/>
      <sheetName val="Equipa Combi JUV_Report"/>
      <sheetName val="ATLETAS"/>
      <sheetName val="ARBITRAGEM"/>
      <sheetName val="CÓDIGOS"/>
      <sheetName val="INFANTIL"/>
      <sheetName val="JUVENIL"/>
      <sheetName val="JUNIOR"/>
      <sheetName val="ABSOLUTO"/>
      <sheetName val="Fatores ponderação coreo"/>
      <sheetName val="Versão ALFA"/>
      <sheetName val="Folha de Calculo CNV23"/>
    </sheetNames>
    <definedNames>
      <definedName name="Mudardeplanilha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CAF1-8D99-4A85-BCC2-E75C4B586799}">
  <dimension ref="A1:D194"/>
  <sheetViews>
    <sheetView workbookViewId="0">
      <selection activeCell="D1" sqref="D1:D1048576"/>
    </sheetView>
  </sheetViews>
  <sheetFormatPr defaultRowHeight="15" x14ac:dyDescent="0.25"/>
  <cols>
    <col min="1" max="1" width="11.140625" bestFit="1" customWidth="1"/>
    <col min="4" max="4" width="20.5703125" hidden="1" customWidth="1"/>
  </cols>
  <sheetData>
    <row r="1" spans="1:4" ht="15.75" thickBot="1" x14ac:dyDescent="0.3"/>
    <row r="2" spans="1:4" x14ac:dyDescent="0.25">
      <c r="A2" s="1" t="s">
        <v>82</v>
      </c>
      <c r="B2" s="2">
        <v>0.15</v>
      </c>
      <c r="D2" s="48" t="s">
        <v>95</v>
      </c>
    </row>
    <row r="3" spans="1:4" x14ac:dyDescent="0.25">
      <c r="A3" s="1" t="s">
        <v>83</v>
      </c>
      <c r="B3" s="3">
        <v>0.3</v>
      </c>
      <c r="D3" s="49" t="s">
        <v>1189</v>
      </c>
    </row>
    <row r="4" spans="1:4" ht="15.75" thickBot="1" x14ac:dyDescent="0.3">
      <c r="A4" s="1" t="s">
        <v>84</v>
      </c>
      <c r="B4" s="3">
        <v>0.35</v>
      </c>
      <c r="D4" s="51" t="s">
        <v>96</v>
      </c>
    </row>
    <row r="5" spans="1:4" x14ac:dyDescent="0.25">
      <c r="A5" s="1" t="s">
        <v>85</v>
      </c>
      <c r="B5" s="3">
        <v>0.4</v>
      </c>
      <c r="D5" s="50" t="s">
        <v>1191</v>
      </c>
    </row>
    <row r="6" spans="1:4" x14ac:dyDescent="0.25">
      <c r="A6" s="1" t="s">
        <v>86</v>
      </c>
      <c r="B6" s="3">
        <v>0.45</v>
      </c>
    </row>
    <row r="7" spans="1:4" x14ac:dyDescent="0.25">
      <c r="A7" s="1" t="s">
        <v>87</v>
      </c>
      <c r="B7" s="3">
        <v>0.5</v>
      </c>
    </row>
    <row r="8" spans="1:4" x14ac:dyDescent="0.25">
      <c r="A8" s="1" t="s">
        <v>88</v>
      </c>
      <c r="B8" s="3">
        <v>0.55000000000000004</v>
      </c>
    </row>
    <row r="9" spans="1:4" x14ac:dyDescent="0.25">
      <c r="A9" s="1" t="s">
        <v>89</v>
      </c>
      <c r="B9" s="3">
        <v>0.6</v>
      </c>
    </row>
    <row r="10" spans="1:4" x14ac:dyDescent="0.25">
      <c r="A10" s="1" t="s">
        <v>90</v>
      </c>
      <c r="B10" s="3">
        <v>0.65</v>
      </c>
    </row>
    <row r="11" spans="1:4" x14ac:dyDescent="0.25">
      <c r="A11" s="4" t="s">
        <v>104</v>
      </c>
      <c r="B11" s="5">
        <f>0.15*0.5</f>
        <v>7.4999999999999997E-2</v>
      </c>
    </row>
    <row r="12" spans="1:4" x14ac:dyDescent="0.25">
      <c r="A12" s="4" t="s">
        <v>105</v>
      </c>
      <c r="B12" s="5">
        <f>0.3*0.5</f>
        <v>0.15</v>
      </c>
    </row>
    <row r="13" spans="1:4" x14ac:dyDescent="0.25">
      <c r="A13" s="4" t="s">
        <v>106</v>
      </c>
      <c r="B13" s="5">
        <f>0.35*0.5</f>
        <v>0.17499999999999999</v>
      </c>
    </row>
    <row r="14" spans="1:4" x14ac:dyDescent="0.25">
      <c r="A14" s="4" t="s">
        <v>107</v>
      </c>
      <c r="B14" s="5">
        <f>0.4*0.5</f>
        <v>0.2</v>
      </c>
    </row>
    <row r="15" spans="1:4" x14ac:dyDescent="0.25">
      <c r="A15" s="4" t="s">
        <v>108</v>
      </c>
      <c r="B15" s="5">
        <f>0.45*0.5</f>
        <v>0.22500000000000001</v>
      </c>
    </row>
    <row r="16" spans="1:4" x14ac:dyDescent="0.25">
      <c r="A16" s="4" t="s">
        <v>109</v>
      </c>
      <c r="B16" s="5">
        <f>0.5*0.5</f>
        <v>0.25</v>
      </c>
    </row>
    <row r="17" spans="1:2" x14ac:dyDescent="0.25">
      <c r="A17" s="4" t="s">
        <v>110</v>
      </c>
      <c r="B17" s="5">
        <f>0.55*0.5</f>
        <v>0.27500000000000002</v>
      </c>
    </row>
    <row r="18" spans="1:2" x14ac:dyDescent="0.25">
      <c r="A18" s="4" t="s">
        <v>111</v>
      </c>
      <c r="B18" s="5">
        <f>0.6*0.5</f>
        <v>0.3</v>
      </c>
    </row>
    <row r="19" spans="1:2" x14ac:dyDescent="0.25">
      <c r="A19" s="4" t="s">
        <v>112</v>
      </c>
      <c r="B19" s="5">
        <f>0.65*0.5</f>
        <v>0.32500000000000001</v>
      </c>
    </row>
    <row r="20" spans="1:2" x14ac:dyDescent="0.25">
      <c r="A20" s="6" t="s">
        <v>113</v>
      </c>
      <c r="B20" s="7">
        <f>0.15*0.3</f>
        <v>4.4999999999999998E-2</v>
      </c>
    </row>
    <row r="21" spans="1:2" x14ac:dyDescent="0.25">
      <c r="A21" s="6" t="s">
        <v>114</v>
      </c>
      <c r="B21" s="7">
        <f>0.3*0.3</f>
        <v>0.09</v>
      </c>
    </row>
    <row r="22" spans="1:2" x14ac:dyDescent="0.25">
      <c r="A22" s="6" t="s">
        <v>115</v>
      </c>
      <c r="B22" s="7">
        <f>0.35*0.3</f>
        <v>0.105</v>
      </c>
    </row>
    <row r="23" spans="1:2" x14ac:dyDescent="0.25">
      <c r="A23" s="6" t="s">
        <v>116</v>
      </c>
      <c r="B23" s="7">
        <f>0.4*0.3</f>
        <v>0.12</v>
      </c>
    </row>
    <row r="24" spans="1:2" x14ac:dyDescent="0.25">
      <c r="A24" s="6" t="s">
        <v>117</v>
      </c>
      <c r="B24" s="7">
        <f>0.45*0.3</f>
        <v>0.13500000000000001</v>
      </c>
    </row>
    <row r="25" spans="1:2" x14ac:dyDescent="0.25">
      <c r="A25" s="6" t="s">
        <v>118</v>
      </c>
      <c r="B25" s="7">
        <f>0.5*0.3</f>
        <v>0.15</v>
      </c>
    </row>
    <row r="26" spans="1:2" x14ac:dyDescent="0.25">
      <c r="A26" s="6" t="s">
        <v>119</v>
      </c>
      <c r="B26" s="7">
        <f>0.55*0.3</f>
        <v>0.16500000000000001</v>
      </c>
    </row>
    <row r="27" spans="1:2" x14ac:dyDescent="0.25">
      <c r="A27" s="6" t="s">
        <v>120</v>
      </c>
      <c r="B27" s="7">
        <f>0.6*0.3</f>
        <v>0.18</v>
      </c>
    </row>
    <row r="28" spans="1:2" x14ac:dyDescent="0.25">
      <c r="A28" s="6" t="s">
        <v>121</v>
      </c>
      <c r="B28" s="7">
        <f>0.65*0.3</f>
        <v>0.19500000000000001</v>
      </c>
    </row>
    <row r="29" spans="1:2" x14ac:dyDescent="0.25">
      <c r="A29" s="1" t="s">
        <v>3</v>
      </c>
      <c r="B29" s="2">
        <v>0.15</v>
      </c>
    </row>
    <row r="30" spans="1:2" x14ac:dyDescent="0.25">
      <c r="A30" s="1" t="s">
        <v>4</v>
      </c>
      <c r="B30" s="2">
        <v>0.35</v>
      </c>
    </row>
    <row r="31" spans="1:2" x14ac:dyDescent="0.25">
      <c r="A31" s="1" t="s">
        <v>5</v>
      </c>
      <c r="B31" s="2">
        <v>0.45</v>
      </c>
    </row>
    <row r="32" spans="1:2" x14ac:dyDescent="0.25">
      <c r="A32" s="1" t="s">
        <v>6</v>
      </c>
      <c r="B32" s="3">
        <v>0.55000000000000004</v>
      </c>
    </row>
    <row r="33" spans="1:2" x14ac:dyDescent="0.25">
      <c r="A33" s="1" t="s">
        <v>7</v>
      </c>
      <c r="B33" s="3">
        <v>0.6</v>
      </c>
    </row>
    <row r="34" spans="1:2" x14ac:dyDescent="0.25">
      <c r="A34" s="1" t="s">
        <v>8</v>
      </c>
      <c r="B34" s="3">
        <v>0.65</v>
      </c>
    </row>
    <row r="35" spans="1:2" x14ac:dyDescent="0.25">
      <c r="A35" s="1" t="s">
        <v>9</v>
      </c>
      <c r="B35" s="3">
        <v>0.7</v>
      </c>
    </row>
    <row r="36" spans="1:2" x14ac:dyDescent="0.25">
      <c r="A36" s="1" t="s">
        <v>10</v>
      </c>
      <c r="B36" s="3">
        <v>0.75</v>
      </c>
    </row>
    <row r="37" spans="1:2" x14ac:dyDescent="0.25">
      <c r="A37" s="1" t="s">
        <v>11</v>
      </c>
      <c r="B37" s="3">
        <v>0.8</v>
      </c>
    </row>
    <row r="38" spans="1:2" x14ac:dyDescent="0.25">
      <c r="A38" s="4" t="s">
        <v>122</v>
      </c>
      <c r="B38" s="5">
        <f>0.15*0.5</f>
        <v>7.4999999999999997E-2</v>
      </c>
    </row>
    <row r="39" spans="1:2" x14ac:dyDescent="0.25">
      <c r="A39" s="4" t="s">
        <v>123</v>
      </c>
      <c r="B39" s="5">
        <f>0.35*0.5</f>
        <v>0.17499999999999999</v>
      </c>
    </row>
    <row r="40" spans="1:2" x14ac:dyDescent="0.25">
      <c r="A40" s="4" t="s">
        <v>124</v>
      </c>
      <c r="B40" s="5">
        <f>0.45*0.5</f>
        <v>0.22500000000000001</v>
      </c>
    </row>
    <row r="41" spans="1:2" x14ac:dyDescent="0.25">
      <c r="A41" s="4" t="s">
        <v>125</v>
      </c>
      <c r="B41" s="5">
        <f>0.55*0.5</f>
        <v>0.27500000000000002</v>
      </c>
    </row>
    <row r="42" spans="1:2" x14ac:dyDescent="0.25">
      <c r="A42" s="4" t="s">
        <v>126</v>
      </c>
      <c r="B42" s="5">
        <f>0.6*0.5</f>
        <v>0.3</v>
      </c>
    </row>
    <row r="43" spans="1:2" x14ac:dyDescent="0.25">
      <c r="A43" s="4" t="s">
        <v>127</v>
      </c>
      <c r="B43" s="5">
        <f>0.65*0.5</f>
        <v>0.32500000000000001</v>
      </c>
    </row>
    <row r="44" spans="1:2" x14ac:dyDescent="0.25">
      <c r="A44" s="4" t="s">
        <v>128</v>
      </c>
      <c r="B44" s="5">
        <f>0.7*0.5</f>
        <v>0.35</v>
      </c>
    </row>
    <row r="45" spans="1:2" x14ac:dyDescent="0.25">
      <c r="A45" s="4" t="s">
        <v>129</v>
      </c>
      <c r="B45" s="5">
        <f>0.75*0.5</f>
        <v>0.375</v>
      </c>
    </row>
    <row r="46" spans="1:2" x14ac:dyDescent="0.25">
      <c r="A46" s="4" t="s">
        <v>130</v>
      </c>
      <c r="B46" s="5">
        <f>0.8*0.5</f>
        <v>0.4</v>
      </c>
    </row>
    <row r="47" spans="1:2" x14ac:dyDescent="0.25">
      <c r="A47" s="6" t="s">
        <v>131</v>
      </c>
      <c r="B47" s="7">
        <f>0.15*0.3</f>
        <v>4.4999999999999998E-2</v>
      </c>
    </row>
    <row r="48" spans="1:2" x14ac:dyDescent="0.25">
      <c r="A48" s="6" t="s">
        <v>132</v>
      </c>
      <c r="B48" s="7">
        <f>0.35*0.3</f>
        <v>0.105</v>
      </c>
    </row>
    <row r="49" spans="1:2" x14ac:dyDescent="0.25">
      <c r="A49" s="6" t="s">
        <v>133</v>
      </c>
      <c r="B49" s="7">
        <f>0.45*0.3</f>
        <v>0.13500000000000001</v>
      </c>
    </row>
    <row r="50" spans="1:2" x14ac:dyDescent="0.25">
      <c r="A50" s="6" t="s">
        <v>134</v>
      </c>
      <c r="B50" s="7">
        <f>0.55*0.3</f>
        <v>0.16500000000000001</v>
      </c>
    </row>
    <row r="51" spans="1:2" x14ac:dyDescent="0.25">
      <c r="A51" s="6" t="s">
        <v>135</v>
      </c>
      <c r="B51" s="7">
        <f>0.6*0.3</f>
        <v>0.18</v>
      </c>
    </row>
    <row r="52" spans="1:2" x14ac:dyDescent="0.25">
      <c r="A52" s="6" t="s">
        <v>136</v>
      </c>
      <c r="B52" s="7">
        <f>0.65*0.3</f>
        <v>0.19500000000000001</v>
      </c>
    </row>
    <row r="53" spans="1:2" x14ac:dyDescent="0.25">
      <c r="A53" s="6" t="s">
        <v>137</v>
      </c>
      <c r="B53" s="7">
        <f>0.7*0.3</f>
        <v>0.21</v>
      </c>
    </row>
    <row r="54" spans="1:2" x14ac:dyDescent="0.25">
      <c r="A54" s="6" t="s">
        <v>138</v>
      </c>
      <c r="B54" s="7">
        <f>0.75*0.3</f>
        <v>0.22499999999999998</v>
      </c>
    </row>
    <row r="55" spans="1:2" x14ac:dyDescent="0.25">
      <c r="A55" s="6" t="s">
        <v>139</v>
      </c>
      <c r="B55" s="7">
        <f>0.8*0.3</f>
        <v>0.24</v>
      </c>
    </row>
    <row r="56" spans="1:2" x14ac:dyDescent="0.25">
      <c r="A56" s="1" t="s">
        <v>12</v>
      </c>
      <c r="B56" s="2">
        <v>0.05</v>
      </c>
    </row>
    <row r="57" spans="1:2" x14ac:dyDescent="0.25">
      <c r="A57" s="1" t="s">
        <v>13</v>
      </c>
      <c r="B57" s="3">
        <v>0.1</v>
      </c>
    </row>
    <row r="58" spans="1:2" x14ac:dyDescent="0.25">
      <c r="A58" s="1" t="s">
        <v>14</v>
      </c>
      <c r="B58" s="3">
        <v>0.15</v>
      </c>
    </row>
    <row r="59" spans="1:2" x14ac:dyDescent="0.25">
      <c r="A59" s="1" t="s">
        <v>15</v>
      </c>
      <c r="B59" s="3">
        <v>0.2</v>
      </c>
    </row>
    <row r="60" spans="1:2" x14ac:dyDescent="0.25">
      <c r="A60" s="1" t="s">
        <v>16</v>
      </c>
      <c r="B60" s="3">
        <v>0.25</v>
      </c>
    </row>
    <row r="61" spans="1:2" x14ac:dyDescent="0.25">
      <c r="A61" s="1" t="s">
        <v>17</v>
      </c>
      <c r="B61" s="3">
        <v>0.3</v>
      </c>
    </row>
    <row r="62" spans="1:2" x14ac:dyDescent="0.25">
      <c r="A62" s="4" t="s">
        <v>140</v>
      </c>
      <c r="B62" s="5">
        <f>0.05*0.5</f>
        <v>2.5000000000000001E-2</v>
      </c>
    </row>
    <row r="63" spans="1:2" x14ac:dyDescent="0.25">
      <c r="A63" s="4" t="s">
        <v>141</v>
      </c>
      <c r="B63" s="5">
        <f>0.1*0.5</f>
        <v>0.05</v>
      </c>
    </row>
    <row r="64" spans="1:2" x14ac:dyDescent="0.25">
      <c r="A64" s="4" t="s">
        <v>142</v>
      </c>
      <c r="B64" s="5">
        <f>0.15*0.5</f>
        <v>7.4999999999999997E-2</v>
      </c>
    </row>
    <row r="65" spans="1:2" x14ac:dyDescent="0.25">
      <c r="A65" s="4" t="s">
        <v>143</v>
      </c>
      <c r="B65" s="5">
        <f>0.2*0.5</f>
        <v>0.1</v>
      </c>
    </row>
    <row r="66" spans="1:2" x14ac:dyDescent="0.25">
      <c r="A66" s="4" t="s">
        <v>144</v>
      </c>
      <c r="B66" s="5">
        <f>0.25*0.5</f>
        <v>0.125</v>
      </c>
    </row>
    <row r="67" spans="1:2" x14ac:dyDescent="0.25">
      <c r="A67" s="4" t="s">
        <v>145</v>
      </c>
      <c r="B67" s="5">
        <f>0.3*0.5</f>
        <v>0.15</v>
      </c>
    </row>
    <row r="68" spans="1:2" x14ac:dyDescent="0.25">
      <c r="A68" s="6" t="s">
        <v>146</v>
      </c>
      <c r="B68" s="7">
        <f>0.05*0.3</f>
        <v>1.4999999999999999E-2</v>
      </c>
    </row>
    <row r="69" spans="1:2" x14ac:dyDescent="0.25">
      <c r="A69" s="6" t="s">
        <v>147</v>
      </c>
      <c r="B69" s="7">
        <f>0.1*0.3</f>
        <v>0.03</v>
      </c>
    </row>
    <row r="70" spans="1:2" x14ac:dyDescent="0.25">
      <c r="A70" s="6" t="s">
        <v>148</v>
      </c>
      <c r="B70" s="7">
        <f>0.15*0.3</f>
        <v>4.4999999999999998E-2</v>
      </c>
    </row>
    <row r="71" spans="1:2" x14ac:dyDescent="0.25">
      <c r="A71" s="6" t="s">
        <v>149</v>
      </c>
      <c r="B71" s="7">
        <f>0.2*0.3</f>
        <v>0.06</v>
      </c>
    </row>
    <row r="72" spans="1:2" x14ac:dyDescent="0.25">
      <c r="A72" s="6" t="s">
        <v>150</v>
      </c>
      <c r="B72" s="7">
        <f>0.25*0.3</f>
        <v>7.4999999999999997E-2</v>
      </c>
    </row>
    <row r="73" spans="1:2" x14ac:dyDescent="0.25">
      <c r="A73" s="6" t="s">
        <v>151</v>
      </c>
      <c r="B73" s="7">
        <f>0.3*0.3</f>
        <v>0.09</v>
      </c>
    </row>
    <row r="74" spans="1:2" x14ac:dyDescent="0.25">
      <c r="A74" s="1" t="s">
        <v>18</v>
      </c>
      <c r="B74" s="3">
        <v>0.05</v>
      </c>
    </row>
    <row r="75" spans="1:2" x14ac:dyDescent="0.25">
      <c r="A75" s="1" t="s">
        <v>19</v>
      </c>
      <c r="B75" s="3">
        <v>0.15</v>
      </c>
    </row>
    <row r="76" spans="1:2" x14ac:dyDescent="0.25">
      <c r="A76" s="1" t="s">
        <v>20</v>
      </c>
      <c r="B76" s="3">
        <v>0.3</v>
      </c>
    </row>
    <row r="77" spans="1:2" x14ac:dyDescent="0.25">
      <c r="A77" s="1" t="s">
        <v>21</v>
      </c>
      <c r="B77" s="3">
        <v>0.45</v>
      </c>
    </row>
    <row r="78" spans="1:2" x14ac:dyDescent="0.25">
      <c r="A78" s="1" t="s">
        <v>22</v>
      </c>
      <c r="B78" s="3">
        <v>0.5</v>
      </c>
    </row>
    <row r="79" spans="1:2" x14ac:dyDescent="0.25">
      <c r="A79" s="1" t="s">
        <v>23</v>
      </c>
      <c r="B79" s="3">
        <v>0.6</v>
      </c>
    </row>
    <row r="80" spans="1:2" x14ac:dyDescent="0.25">
      <c r="A80" s="1" t="s">
        <v>24</v>
      </c>
      <c r="B80" s="3">
        <v>0.65</v>
      </c>
    </row>
    <row r="81" spans="1:2" x14ac:dyDescent="0.25">
      <c r="A81" s="4" t="s">
        <v>152</v>
      </c>
      <c r="B81" s="5">
        <f>0.05*0.5</f>
        <v>2.5000000000000001E-2</v>
      </c>
    </row>
    <row r="82" spans="1:2" x14ac:dyDescent="0.25">
      <c r="A82" s="4" t="s">
        <v>103</v>
      </c>
      <c r="B82" s="5">
        <f>0.15*0.5</f>
        <v>7.4999999999999997E-2</v>
      </c>
    </row>
    <row r="83" spans="1:2" x14ac:dyDescent="0.25">
      <c r="A83" s="4" t="s">
        <v>153</v>
      </c>
      <c r="B83" s="5">
        <f>0.3*0.5</f>
        <v>0.15</v>
      </c>
    </row>
    <row r="84" spans="1:2" x14ac:dyDescent="0.25">
      <c r="A84" s="4" t="s">
        <v>154</v>
      </c>
      <c r="B84" s="5">
        <f>0.45*0.5</f>
        <v>0.22500000000000001</v>
      </c>
    </row>
    <row r="85" spans="1:2" x14ac:dyDescent="0.25">
      <c r="A85" s="4" t="s">
        <v>155</v>
      </c>
      <c r="B85" s="5">
        <f>0.5*0.5</f>
        <v>0.25</v>
      </c>
    </row>
    <row r="86" spans="1:2" x14ac:dyDescent="0.25">
      <c r="A86" s="4" t="s">
        <v>156</v>
      </c>
      <c r="B86" s="5">
        <f>0.6*0.5</f>
        <v>0.3</v>
      </c>
    </row>
    <row r="87" spans="1:2" x14ac:dyDescent="0.25">
      <c r="A87" s="4" t="s">
        <v>157</v>
      </c>
      <c r="B87" s="5">
        <f>0.65*0.5</f>
        <v>0.32500000000000001</v>
      </c>
    </row>
    <row r="88" spans="1:2" x14ac:dyDescent="0.25">
      <c r="A88" s="6" t="s">
        <v>158</v>
      </c>
      <c r="B88" s="7">
        <f>0.05*0.3</f>
        <v>1.4999999999999999E-2</v>
      </c>
    </row>
    <row r="89" spans="1:2" x14ac:dyDescent="0.25">
      <c r="A89" s="6" t="s">
        <v>159</v>
      </c>
      <c r="B89" s="7">
        <f>0.15*0.3</f>
        <v>4.4999999999999998E-2</v>
      </c>
    </row>
    <row r="90" spans="1:2" x14ac:dyDescent="0.25">
      <c r="A90" s="6" t="s">
        <v>160</v>
      </c>
      <c r="B90" s="7">
        <f>0.3*0.3</f>
        <v>0.09</v>
      </c>
    </row>
    <row r="91" spans="1:2" x14ac:dyDescent="0.25">
      <c r="A91" s="6" t="s">
        <v>161</v>
      </c>
      <c r="B91" s="7">
        <f>0.45*0.3</f>
        <v>0.13500000000000001</v>
      </c>
    </row>
    <row r="92" spans="1:2" x14ac:dyDescent="0.25">
      <c r="A92" s="6" t="s">
        <v>162</v>
      </c>
      <c r="B92" s="7">
        <f>0.5*0.3</f>
        <v>0.15</v>
      </c>
    </row>
    <row r="93" spans="1:2" x14ac:dyDescent="0.25">
      <c r="A93" s="6" t="s">
        <v>163</v>
      </c>
      <c r="B93" s="7">
        <f>0.6*0.3</f>
        <v>0.18</v>
      </c>
    </row>
    <row r="94" spans="1:2" x14ac:dyDescent="0.25">
      <c r="A94" s="6" t="s">
        <v>164</v>
      </c>
      <c r="B94" s="7">
        <f>0.65*0.3</f>
        <v>0.19500000000000001</v>
      </c>
    </row>
    <row r="95" spans="1:2" x14ac:dyDescent="0.25">
      <c r="A95" s="1" t="s">
        <v>25</v>
      </c>
      <c r="B95" s="2">
        <v>0.05</v>
      </c>
    </row>
    <row r="96" spans="1:2" x14ac:dyDescent="0.25">
      <c r="A96" s="1" t="s">
        <v>26</v>
      </c>
      <c r="B96" s="3">
        <v>0.2</v>
      </c>
    </row>
    <row r="97" spans="1:2" x14ac:dyDescent="0.25">
      <c r="A97" s="1" t="s">
        <v>27</v>
      </c>
      <c r="B97" s="3">
        <v>0.35</v>
      </c>
    </row>
    <row r="98" spans="1:2" x14ac:dyDescent="0.25">
      <c r="A98" s="1" t="s">
        <v>28</v>
      </c>
      <c r="B98" s="3">
        <v>0.45</v>
      </c>
    </row>
    <row r="99" spans="1:2" x14ac:dyDescent="0.25">
      <c r="A99" s="1" t="s">
        <v>29</v>
      </c>
      <c r="B99" s="3">
        <v>0.5</v>
      </c>
    </row>
    <row r="100" spans="1:2" x14ac:dyDescent="0.25">
      <c r="A100" s="1" t="s">
        <v>30</v>
      </c>
      <c r="B100" s="3">
        <v>0.55000000000000004</v>
      </c>
    </row>
    <row r="101" spans="1:2" x14ac:dyDescent="0.25">
      <c r="A101" s="4" t="s">
        <v>165</v>
      </c>
      <c r="B101" s="5">
        <f>0.05*0.5</f>
        <v>2.5000000000000001E-2</v>
      </c>
    </row>
    <row r="102" spans="1:2" x14ac:dyDescent="0.25">
      <c r="A102" s="4" t="s">
        <v>166</v>
      </c>
      <c r="B102" s="5">
        <f>0.2*0.5</f>
        <v>0.1</v>
      </c>
    </row>
    <row r="103" spans="1:2" x14ac:dyDescent="0.25">
      <c r="A103" s="4" t="s">
        <v>167</v>
      </c>
      <c r="B103" s="5">
        <f>0.35*0.5</f>
        <v>0.17499999999999999</v>
      </c>
    </row>
    <row r="104" spans="1:2" x14ac:dyDescent="0.25">
      <c r="A104" s="4" t="s">
        <v>168</v>
      </c>
      <c r="B104" s="5">
        <f>0.45*0.5</f>
        <v>0.22500000000000001</v>
      </c>
    </row>
    <row r="105" spans="1:2" x14ac:dyDescent="0.25">
      <c r="A105" s="4" t="s">
        <v>169</v>
      </c>
      <c r="B105" s="5">
        <f>0.5*0.5</f>
        <v>0.25</v>
      </c>
    </row>
    <row r="106" spans="1:2" x14ac:dyDescent="0.25">
      <c r="A106" s="4" t="s">
        <v>170</v>
      </c>
      <c r="B106" s="5">
        <f>0.55*0.5</f>
        <v>0.27500000000000002</v>
      </c>
    </row>
    <row r="107" spans="1:2" x14ac:dyDescent="0.25">
      <c r="A107" s="6" t="s">
        <v>171</v>
      </c>
      <c r="B107" s="7">
        <f>0.05*0.3</f>
        <v>1.4999999999999999E-2</v>
      </c>
    </row>
    <row r="108" spans="1:2" x14ac:dyDescent="0.25">
      <c r="A108" s="6" t="s">
        <v>172</v>
      </c>
      <c r="B108" s="7">
        <f>0.2*0.3</f>
        <v>0.06</v>
      </c>
    </row>
    <row r="109" spans="1:2" x14ac:dyDescent="0.25">
      <c r="A109" s="6" t="s">
        <v>173</v>
      </c>
      <c r="B109" s="7">
        <f>0.35*0.3</f>
        <v>0.105</v>
      </c>
    </row>
    <row r="110" spans="1:2" x14ac:dyDescent="0.25">
      <c r="A110" s="6" t="s">
        <v>174</v>
      </c>
      <c r="B110" s="7">
        <f>0.45*0.3</f>
        <v>0.13500000000000001</v>
      </c>
    </row>
    <row r="111" spans="1:2" x14ac:dyDescent="0.25">
      <c r="A111" s="6" t="s">
        <v>175</v>
      </c>
      <c r="B111" s="7">
        <f>0.5*0.3</f>
        <v>0.15</v>
      </c>
    </row>
    <row r="112" spans="1:2" x14ac:dyDescent="0.25">
      <c r="A112" s="6" t="s">
        <v>176</v>
      </c>
      <c r="B112" s="7">
        <f>0.55*0.3</f>
        <v>0.16500000000000001</v>
      </c>
    </row>
    <row r="113" spans="1:2" x14ac:dyDescent="0.25">
      <c r="A113" s="8" t="s">
        <v>31</v>
      </c>
      <c r="B113" s="9">
        <v>0.15</v>
      </c>
    </row>
    <row r="114" spans="1:2" x14ac:dyDescent="0.25">
      <c r="A114" s="10" t="s">
        <v>177</v>
      </c>
      <c r="B114" s="11">
        <f>0.15*0.5</f>
        <v>7.4999999999999997E-2</v>
      </c>
    </row>
    <row r="115" spans="1:2" x14ac:dyDescent="0.25">
      <c r="A115" s="12" t="s">
        <v>178</v>
      </c>
      <c r="B115" s="13">
        <f>0.15*0.3</f>
        <v>4.4999999999999998E-2</v>
      </c>
    </row>
    <row r="116" spans="1:2" x14ac:dyDescent="0.25">
      <c r="A116" s="8" t="s">
        <v>32</v>
      </c>
      <c r="B116" s="9">
        <v>0.05</v>
      </c>
    </row>
    <row r="117" spans="1:2" x14ac:dyDescent="0.25">
      <c r="A117" s="10" t="s">
        <v>179</v>
      </c>
      <c r="B117" s="11">
        <f>0.05*0.5</f>
        <v>2.5000000000000001E-2</v>
      </c>
    </row>
    <row r="118" spans="1:2" x14ac:dyDescent="0.25">
      <c r="A118" s="12" t="s">
        <v>180</v>
      </c>
      <c r="B118" s="13">
        <f>0.05*0.3</f>
        <v>1.4999999999999999E-2</v>
      </c>
    </row>
    <row r="119" spans="1:2" x14ac:dyDescent="0.25">
      <c r="A119" s="8" t="s">
        <v>33</v>
      </c>
      <c r="B119" s="9">
        <v>0.15</v>
      </c>
    </row>
    <row r="120" spans="1:2" x14ac:dyDescent="0.25">
      <c r="A120" s="10" t="s">
        <v>181</v>
      </c>
      <c r="B120" s="11">
        <f>0.15*0.5</f>
        <v>7.4999999999999997E-2</v>
      </c>
    </row>
    <row r="121" spans="1:2" x14ac:dyDescent="0.25">
      <c r="A121" s="12" t="s">
        <v>182</v>
      </c>
      <c r="B121" s="13">
        <f>0.15*0.3</f>
        <v>4.4999999999999998E-2</v>
      </c>
    </row>
    <row r="122" spans="1:2" x14ac:dyDescent="0.25">
      <c r="A122" s="8" t="s">
        <v>34</v>
      </c>
      <c r="B122" s="14">
        <v>0.2</v>
      </c>
    </row>
    <row r="123" spans="1:2" x14ac:dyDescent="0.25">
      <c r="A123" s="10" t="s">
        <v>183</v>
      </c>
      <c r="B123" s="15">
        <f>0.2*0.5</f>
        <v>0.1</v>
      </c>
    </row>
    <row r="124" spans="1:2" x14ac:dyDescent="0.25">
      <c r="A124" s="12" t="s">
        <v>184</v>
      </c>
      <c r="B124" s="16">
        <f>0.2*0.3</f>
        <v>0.06</v>
      </c>
    </row>
    <row r="125" spans="1:2" x14ac:dyDescent="0.25">
      <c r="A125" s="8" t="s">
        <v>35</v>
      </c>
      <c r="B125" s="14">
        <v>0.1</v>
      </c>
    </row>
    <row r="126" spans="1:2" x14ac:dyDescent="0.25">
      <c r="A126" s="10" t="s">
        <v>185</v>
      </c>
      <c r="B126" s="15">
        <f>0.1*0.5</f>
        <v>0.05</v>
      </c>
    </row>
    <row r="127" spans="1:2" x14ac:dyDescent="0.25">
      <c r="A127" s="12" t="s">
        <v>186</v>
      </c>
      <c r="B127" s="16">
        <f>0.1*0.3</f>
        <v>0.03</v>
      </c>
    </row>
    <row r="128" spans="1:2" x14ac:dyDescent="0.25">
      <c r="A128" s="8" t="s">
        <v>36</v>
      </c>
      <c r="B128" s="14">
        <v>0.2</v>
      </c>
    </row>
    <row r="129" spans="1:2" x14ac:dyDescent="0.25">
      <c r="A129" s="10" t="s">
        <v>187</v>
      </c>
      <c r="B129" s="15">
        <f>0.2*0.5</f>
        <v>0.1</v>
      </c>
    </row>
    <row r="130" spans="1:2" x14ac:dyDescent="0.25">
      <c r="A130" s="12" t="s">
        <v>188</v>
      </c>
      <c r="B130" s="16">
        <f>0.2*0.3</f>
        <v>0.06</v>
      </c>
    </row>
    <row r="131" spans="1:2" x14ac:dyDescent="0.25">
      <c r="A131" s="8" t="s">
        <v>37</v>
      </c>
      <c r="B131" s="14">
        <v>0.5</v>
      </c>
    </row>
    <row r="132" spans="1:2" x14ac:dyDescent="0.25">
      <c r="A132" s="10" t="s">
        <v>189</v>
      </c>
      <c r="B132" s="15">
        <f>0.5*0.5</f>
        <v>0.25</v>
      </c>
    </row>
    <row r="133" spans="1:2" x14ac:dyDescent="0.25">
      <c r="A133" s="12" t="s">
        <v>190</v>
      </c>
      <c r="B133" s="16">
        <f>0.5*0.3</f>
        <v>0.15</v>
      </c>
    </row>
    <row r="134" spans="1:2" x14ac:dyDescent="0.25">
      <c r="A134" s="8" t="s">
        <v>38</v>
      </c>
      <c r="B134" s="14">
        <v>0.1</v>
      </c>
    </row>
    <row r="135" spans="1:2" x14ac:dyDescent="0.25">
      <c r="A135" s="8" t="s">
        <v>39</v>
      </c>
      <c r="B135" s="14">
        <v>0.2</v>
      </c>
    </row>
    <row r="136" spans="1:2" x14ac:dyDescent="0.25">
      <c r="A136" s="8" t="s">
        <v>40</v>
      </c>
      <c r="B136" s="14">
        <v>0.3</v>
      </c>
    </row>
    <row r="137" spans="1:2" x14ac:dyDescent="0.25">
      <c r="A137" s="8" t="s">
        <v>41</v>
      </c>
      <c r="B137" s="14">
        <v>0.4</v>
      </c>
    </row>
    <row r="138" spans="1:2" x14ac:dyDescent="0.25">
      <c r="A138" s="8" t="s">
        <v>42</v>
      </c>
      <c r="B138" s="14">
        <v>0.5</v>
      </c>
    </row>
    <row r="139" spans="1:2" x14ac:dyDescent="0.25">
      <c r="A139" s="8" t="s">
        <v>43</v>
      </c>
      <c r="B139" s="14">
        <v>0.6</v>
      </c>
    </row>
    <row r="140" spans="1:2" x14ac:dyDescent="0.25">
      <c r="A140" s="8" t="s">
        <v>97</v>
      </c>
      <c r="B140" s="14">
        <v>0.3</v>
      </c>
    </row>
    <row r="141" spans="1:2" x14ac:dyDescent="0.25">
      <c r="A141" s="8" t="s">
        <v>98</v>
      </c>
      <c r="B141" s="14">
        <v>0.6</v>
      </c>
    </row>
    <row r="142" spans="1:2" x14ac:dyDescent="0.25">
      <c r="A142" s="8" t="s">
        <v>99</v>
      </c>
      <c r="B142" s="14">
        <v>0.9</v>
      </c>
    </row>
    <row r="143" spans="1:2" x14ac:dyDescent="0.25">
      <c r="A143" s="8" t="s">
        <v>100</v>
      </c>
      <c r="B143" s="14">
        <v>1.2</v>
      </c>
    </row>
    <row r="144" spans="1:2" x14ac:dyDescent="0.25">
      <c r="A144" s="8" t="s">
        <v>101</v>
      </c>
      <c r="B144" s="14">
        <v>1.5</v>
      </c>
    </row>
    <row r="145" spans="1:2" x14ac:dyDescent="0.25">
      <c r="A145" s="8" t="s">
        <v>102</v>
      </c>
      <c r="B145" s="14">
        <v>1.8</v>
      </c>
    </row>
    <row r="146" spans="1:2" x14ac:dyDescent="0.25">
      <c r="A146" s="10" t="s">
        <v>191</v>
      </c>
      <c r="B146" s="15">
        <f>0.3*0.5</f>
        <v>0.15</v>
      </c>
    </row>
    <row r="147" spans="1:2" x14ac:dyDescent="0.25">
      <c r="A147" s="10" t="s">
        <v>192</v>
      </c>
      <c r="B147" s="15">
        <f>0.6*0.5</f>
        <v>0.3</v>
      </c>
    </row>
    <row r="148" spans="1:2" x14ac:dyDescent="0.25">
      <c r="A148" s="10" t="s">
        <v>193</v>
      </c>
      <c r="B148" s="15">
        <f>0.9*0.5</f>
        <v>0.45</v>
      </c>
    </row>
    <row r="149" spans="1:2" x14ac:dyDescent="0.25">
      <c r="A149" s="10" t="s">
        <v>194</v>
      </c>
      <c r="B149" s="15">
        <f>1.2*0.5</f>
        <v>0.6</v>
      </c>
    </row>
    <row r="150" spans="1:2" x14ac:dyDescent="0.25">
      <c r="A150" s="10" t="s">
        <v>195</v>
      </c>
      <c r="B150" s="15">
        <f>1.5*0.5</f>
        <v>0.75</v>
      </c>
    </row>
    <row r="151" spans="1:2" x14ac:dyDescent="0.25">
      <c r="A151" s="10" t="s">
        <v>196</v>
      </c>
      <c r="B151" s="15">
        <f>1.8*0.5</f>
        <v>0.9</v>
      </c>
    </row>
    <row r="152" spans="1:2" x14ac:dyDescent="0.25">
      <c r="A152" s="12" t="s">
        <v>197</v>
      </c>
      <c r="B152" s="16">
        <f>0.3*0.3</f>
        <v>0.09</v>
      </c>
    </row>
    <row r="153" spans="1:2" x14ac:dyDescent="0.25">
      <c r="A153" s="12" t="s">
        <v>198</v>
      </c>
      <c r="B153" s="16">
        <f>0.6*0.3</f>
        <v>0.18</v>
      </c>
    </row>
    <row r="154" spans="1:2" x14ac:dyDescent="0.25">
      <c r="A154" s="12" t="s">
        <v>199</v>
      </c>
      <c r="B154" s="16">
        <f>0.9*0.3</f>
        <v>0.27</v>
      </c>
    </row>
    <row r="155" spans="1:2" x14ac:dyDescent="0.25">
      <c r="A155" s="12" t="s">
        <v>200</v>
      </c>
      <c r="B155" s="16">
        <f>1.2*0.3</f>
        <v>0.36</v>
      </c>
    </row>
    <row r="156" spans="1:2" x14ac:dyDescent="0.25">
      <c r="A156" s="12" t="s">
        <v>201</v>
      </c>
      <c r="B156" s="16">
        <f>1.5*0.3</f>
        <v>0.44999999999999996</v>
      </c>
    </row>
    <row r="157" spans="1:2" x14ac:dyDescent="0.25">
      <c r="A157" s="12" t="s">
        <v>202</v>
      </c>
      <c r="B157" s="16">
        <f>1.8*0.3</f>
        <v>0.54</v>
      </c>
    </row>
    <row r="158" spans="1:2" x14ac:dyDescent="0.25">
      <c r="A158" s="17" t="s">
        <v>44</v>
      </c>
      <c r="B158" s="18">
        <v>2.7</v>
      </c>
    </row>
    <row r="159" spans="1:2" x14ac:dyDescent="0.25">
      <c r="A159" s="17" t="s">
        <v>45</v>
      </c>
      <c r="B159" s="18">
        <v>2.1</v>
      </c>
    </row>
    <row r="160" spans="1:2" x14ac:dyDescent="0.25">
      <c r="A160" s="17" t="s">
        <v>46</v>
      </c>
      <c r="B160" s="18">
        <v>3</v>
      </c>
    </row>
    <row r="161" spans="1:2" x14ac:dyDescent="0.25">
      <c r="A161" s="17" t="s">
        <v>47</v>
      </c>
      <c r="B161" s="18">
        <v>2.7</v>
      </c>
    </row>
    <row r="162" spans="1:2" x14ac:dyDescent="0.25">
      <c r="A162" s="17" t="s">
        <v>48</v>
      </c>
      <c r="B162" s="18">
        <v>3.2</v>
      </c>
    </row>
    <row r="163" spans="1:2" x14ac:dyDescent="0.25">
      <c r="A163" s="17" t="s">
        <v>49</v>
      </c>
      <c r="B163" s="18">
        <v>2.9</v>
      </c>
    </row>
    <row r="164" spans="1:2" x14ac:dyDescent="0.25">
      <c r="A164" s="17" t="s">
        <v>50</v>
      </c>
      <c r="B164" s="18">
        <v>2.6</v>
      </c>
    </row>
    <row r="165" spans="1:2" x14ac:dyDescent="0.25">
      <c r="A165" s="17" t="s">
        <v>51</v>
      </c>
      <c r="B165" s="18">
        <v>2.4</v>
      </c>
    </row>
    <row r="166" spans="1:2" x14ac:dyDescent="0.25">
      <c r="A166" s="17" t="s">
        <v>52</v>
      </c>
      <c r="B166" s="18">
        <v>2.1</v>
      </c>
    </row>
    <row r="167" spans="1:2" x14ac:dyDescent="0.25">
      <c r="A167" s="17" t="s">
        <v>53</v>
      </c>
      <c r="B167" s="18">
        <v>3</v>
      </c>
    </row>
    <row r="168" spans="1:2" x14ac:dyDescent="0.25">
      <c r="A168" s="17" t="s">
        <v>54</v>
      </c>
      <c r="B168" s="18">
        <v>2.5</v>
      </c>
    </row>
    <row r="169" spans="1:2" x14ac:dyDescent="0.25">
      <c r="A169" s="17" t="s">
        <v>55</v>
      </c>
      <c r="B169" s="18">
        <v>2.8</v>
      </c>
    </row>
    <row r="170" spans="1:2" x14ac:dyDescent="0.25">
      <c r="A170" s="17" t="s">
        <v>56</v>
      </c>
      <c r="B170" s="18">
        <v>2.4</v>
      </c>
    </row>
    <row r="171" spans="1:2" x14ac:dyDescent="0.25">
      <c r="A171" s="17" t="s">
        <v>57</v>
      </c>
      <c r="B171" s="18">
        <v>2.9</v>
      </c>
    </row>
    <row r="172" spans="1:2" x14ac:dyDescent="0.25">
      <c r="A172" s="17" t="s">
        <v>58</v>
      </c>
      <c r="B172" s="18">
        <v>2.6</v>
      </c>
    </row>
    <row r="173" spans="1:2" x14ac:dyDescent="0.25">
      <c r="A173" s="17" t="s">
        <v>59</v>
      </c>
      <c r="B173" s="18">
        <v>3.2</v>
      </c>
    </row>
    <row r="174" spans="1:2" x14ac:dyDescent="0.25">
      <c r="A174" s="17" t="s">
        <v>60</v>
      </c>
      <c r="B174" s="18">
        <v>2.7</v>
      </c>
    </row>
    <row r="175" spans="1:2" x14ac:dyDescent="0.25">
      <c r="A175" s="17" t="s">
        <v>61</v>
      </c>
      <c r="B175" s="18">
        <v>2.2999999999999998</v>
      </c>
    </row>
    <row r="176" spans="1:2" x14ac:dyDescent="0.25">
      <c r="A176" s="17" t="s">
        <v>62</v>
      </c>
      <c r="B176" s="18">
        <v>2.1</v>
      </c>
    </row>
    <row r="177" spans="1:2" x14ac:dyDescent="0.25">
      <c r="A177" s="17" t="s">
        <v>63</v>
      </c>
      <c r="B177" s="19">
        <v>2.7</v>
      </c>
    </row>
    <row r="178" spans="1:2" x14ac:dyDescent="0.25">
      <c r="A178" s="17" t="s">
        <v>64</v>
      </c>
      <c r="B178" s="19">
        <v>2.5</v>
      </c>
    </row>
    <row r="179" spans="1:2" x14ac:dyDescent="0.25">
      <c r="A179" s="17" t="s">
        <v>65</v>
      </c>
      <c r="B179" s="19">
        <v>2.4</v>
      </c>
    </row>
    <row r="180" spans="1:2" x14ac:dyDescent="0.25">
      <c r="A180" s="17" t="s">
        <v>66</v>
      </c>
      <c r="B180" s="19">
        <v>2.2000000000000002</v>
      </c>
    </row>
    <row r="181" spans="1:2" x14ac:dyDescent="0.25">
      <c r="A181" s="17" t="s">
        <v>67</v>
      </c>
      <c r="B181" s="19">
        <v>3.3</v>
      </c>
    </row>
    <row r="182" spans="1:2" x14ac:dyDescent="0.25">
      <c r="A182" s="17" t="s">
        <v>68</v>
      </c>
      <c r="B182" s="18">
        <v>3</v>
      </c>
    </row>
    <row r="183" spans="1:2" x14ac:dyDescent="0.25">
      <c r="A183" s="17" t="s">
        <v>69</v>
      </c>
      <c r="B183" s="19">
        <v>2.6</v>
      </c>
    </row>
    <row r="184" spans="1:2" x14ac:dyDescent="0.25">
      <c r="A184" s="17" t="s">
        <v>70</v>
      </c>
      <c r="B184" s="19">
        <v>2.4</v>
      </c>
    </row>
    <row r="185" spans="1:2" x14ac:dyDescent="0.25">
      <c r="A185" s="17" t="s">
        <v>71</v>
      </c>
      <c r="B185" s="19">
        <v>2.1</v>
      </c>
    </row>
    <row r="186" spans="1:2" x14ac:dyDescent="0.25">
      <c r="A186" s="17" t="s">
        <v>72</v>
      </c>
      <c r="B186" s="19">
        <v>2.5</v>
      </c>
    </row>
    <row r="187" spans="1:2" x14ac:dyDescent="0.25">
      <c r="A187" s="17" t="s">
        <v>73</v>
      </c>
      <c r="B187" s="19">
        <v>2.2999999999999998</v>
      </c>
    </row>
    <row r="188" spans="1:2" x14ac:dyDescent="0.25">
      <c r="A188" s="17" t="s">
        <v>74</v>
      </c>
      <c r="B188" s="19" t="s">
        <v>75</v>
      </c>
    </row>
    <row r="189" spans="1:2" x14ac:dyDescent="0.25">
      <c r="A189" s="17" t="s">
        <v>76</v>
      </c>
      <c r="B189" s="19">
        <v>2.2999999999999998</v>
      </c>
    </row>
    <row r="190" spans="1:2" x14ac:dyDescent="0.25">
      <c r="A190" s="17" t="s">
        <v>77</v>
      </c>
      <c r="B190" s="19">
        <v>2.6</v>
      </c>
    </row>
    <row r="191" spans="1:2" x14ac:dyDescent="0.25">
      <c r="A191" s="17" t="s">
        <v>78</v>
      </c>
      <c r="B191" s="19">
        <v>2.2999999999999998</v>
      </c>
    </row>
    <row r="192" spans="1:2" x14ac:dyDescent="0.25">
      <c r="A192" s="17" t="s">
        <v>79</v>
      </c>
      <c r="B192" s="19">
        <v>2.9</v>
      </c>
    </row>
    <row r="193" spans="1:2" x14ac:dyDescent="0.25">
      <c r="A193" s="17" t="s">
        <v>80</v>
      </c>
      <c r="B193" s="19">
        <v>2.4</v>
      </c>
    </row>
    <row r="194" spans="1:2" x14ac:dyDescent="0.25">
      <c r="A194" s="17" t="s">
        <v>81</v>
      </c>
      <c r="B194" s="19">
        <v>2.1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9107-55A6-4368-8A4B-9F9029449442}">
  <dimension ref="A1:CR509"/>
  <sheetViews>
    <sheetView tabSelected="1" topLeftCell="B1" zoomScale="41" zoomScaleNormal="41" zoomScaleSheetLayoutView="28" workbookViewId="0">
      <selection activeCell="AE3" sqref="AE3:AE4"/>
    </sheetView>
  </sheetViews>
  <sheetFormatPr defaultColWidth="11.5703125" defaultRowHeight="33.75" customHeight="1" x14ac:dyDescent="0.25"/>
  <cols>
    <col min="1" max="1" width="11.5703125" style="52"/>
    <col min="2" max="2" width="18.140625" style="52" customWidth="1"/>
    <col min="3" max="3" width="36.85546875" style="52" customWidth="1"/>
    <col min="4" max="4" width="17" style="52" bestFit="1" customWidth="1"/>
    <col min="5" max="5" width="24.140625" style="53" customWidth="1"/>
    <col min="6" max="6" width="12.140625" style="53" customWidth="1"/>
    <col min="7" max="7" width="12.140625" style="53" bestFit="1" customWidth="1"/>
    <col min="8" max="25" width="11.5703125" style="53"/>
    <col min="26" max="26" width="12.140625" style="53" bestFit="1" customWidth="1"/>
    <col min="27" max="29" width="11.5703125" style="53"/>
    <col min="30" max="30" width="11.5703125" style="52"/>
    <col min="31" max="31" width="16" style="52" customWidth="1"/>
    <col min="32" max="32" width="19.5703125" style="52" customWidth="1"/>
    <col min="33" max="33" width="12.7109375" style="52" bestFit="1" customWidth="1"/>
    <col min="34" max="96" width="11.5703125" style="52"/>
    <col min="97" max="16384" width="11.5703125" style="53"/>
  </cols>
  <sheetData>
    <row r="1" spans="2:32" ht="33.75" customHeight="1" thickBot="1" x14ac:dyDescent="0.55000000000000004">
      <c r="B1" s="121" t="s">
        <v>208</v>
      </c>
      <c r="C1" s="122"/>
      <c r="D1" s="122"/>
      <c r="E1" s="122"/>
      <c r="F1" s="123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9" t="s">
        <v>216</v>
      </c>
      <c r="AF1" s="130"/>
    </row>
    <row r="2" spans="2:32" ht="33.75" customHeight="1" thickBot="1" x14ac:dyDescent="0.3">
      <c r="B2" s="139" t="s">
        <v>211</v>
      </c>
      <c r="C2" s="140"/>
      <c r="D2" s="140"/>
      <c r="E2" s="140"/>
      <c r="F2" s="141"/>
      <c r="G2" s="142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4"/>
      <c r="AE2" s="86" t="s">
        <v>214</v>
      </c>
      <c r="AF2" s="87" t="s">
        <v>215</v>
      </c>
    </row>
    <row r="3" spans="2:32" ht="33.75" customHeight="1" x14ac:dyDescent="0.5">
      <c r="B3" s="145" t="s">
        <v>213</v>
      </c>
      <c r="C3" s="140"/>
      <c r="D3" s="140"/>
      <c r="E3" s="140"/>
      <c r="F3" s="140"/>
      <c r="G3" s="150"/>
      <c r="H3" s="151"/>
      <c r="I3" s="152" t="str">
        <f>IF(ISERROR(VLOOKUP(G3,ATLETAS!$A$2:$I$1000,8,0)),"",(VLOOKUP(G3,ATLETAS!$A$2:$I$1000,8,0)))</f>
        <v/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3"/>
      <c r="AE3" s="56"/>
      <c r="AF3" s="57"/>
    </row>
    <row r="4" spans="2:32" ht="33.75" customHeight="1" x14ac:dyDescent="0.5">
      <c r="B4" s="146"/>
      <c r="C4" s="147"/>
      <c r="D4" s="147"/>
      <c r="E4" s="147"/>
      <c r="F4" s="147"/>
      <c r="G4" s="154"/>
      <c r="H4" s="155"/>
      <c r="I4" s="110" t="str">
        <f>IF(ISERROR(VLOOKUP(G4,ATLETAS!$A$2:$I$1000,8,0)),"",(VLOOKUP(G4,ATLETAS!$A$2:$I$1000,8,0)))</f>
        <v/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1"/>
      <c r="AE4" s="58"/>
      <c r="AF4" s="59"/>
    </row>
    <row r="5" spans="2:32" ht="33.75" customHeight="1" x14ac:dyDescent="0.5">
      <c r="B5" s="146"/>
      <c r="C5" s="147"/>
      <c r="D5" s="147"/>
      <c r="E5" s="147"/>
      <c r="F5" s="147"/>
      <c r="G5" s="112"/>
      <c r="H5" s="113"/>
      <c r="I5" s="110" t="str">
        <f>IF(ISERROR(VLOOKUP(G5,ATLETAS!$A$2:$I$1000,8,0)),"",(VLOOKUP(G5,ATLETAS!$A$2:$I$1000,8,0)))</f>
        <v/>
      </c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1"/>
      <c r="AE5" s="60"/>
      <c r="AF5" s="61"/>
    </row>
    <row r="6" spans="2:32" ht="33.75" customHeight="1" x14ac:dyDescent="0.5">
      <c r="B6" s="146"/>
      <c r="C6" s="147"/>
      <c r="D6" s="147"/>
      <c r="E6" s="147"/>
      <c r="F6" s="147"/>
      <c r="G6" s="112"/>
      <c r="H6" s="113"/>
      <c r="I6" s="110" t="str">
        <f>IF(ISERROR(VLOOKUP(G6,ATLETAS!$A$2:$I$1000,8,0)),"",(VLOOKUP(G6,ATLETAS!$A$2:$I$1000,8,0)))</f>
        <v/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1"/>
      <c r="AE6" s="60"/>
      <c r="AF6" s="61"/>
    </row>
    <row r="7" spans="2:32" ht="33.75" customHeight="1" x14ac:dyDescent="0.5">
      <c r="B7" s="146"/>
      <c r="C7" s="147"/>
      <c r="D7" s="147"/>
      <c r="E7" s="147"/>
      <c r="F7" s="147"/>
      <c r="G7" s="112"/>
      <c r="H7" s="113"/>
      <c r="I7" s="110" t="str">
        <f>IF(ISERROR(VLOOKUP(G7,ATLETAS!$A$2:$I$1000,8,0)),"",(VLOOKUP(G7,ATLETAS!$A$2:$I$1000,8,0)))</f>
        <v/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1"/>
      <c r="AE7" s="60"/>
      <c r="AF7" s="61"/>
    </row>
    <row r="8" spans="2:32" ht="33.75" customHeight="1" x14ac:dyDescent="0.5">
      <c r="B8" s="146"/>
      <c r="C8" s="147"/>
      <c r="D8" s="147"/>
      <c r="E8" s="147"/>
      <c r="F8" s="147"/>
      <c r="G8" s="112"/>
      <c r="H8" s="113"/>
      <c r="I8" s="110" t="str">
        <f>IF(ISERROR(VLOOKUP(G8,ATLETAS!$A$2:$I$1000,8,0)),"",(VLOOKUP(G8,ATLETAS!$A$2:$I$1000,8,0)))</f>
        <v/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1"/>
      <c r="AE8" s="60"/>
      <c r="AF8" s="61"/>
    </row>
    <row r="9" spans="2:32" ht="33.75" customHeight="1" x14ac:dyDescent="0.5">
      <c r="B9" s="146"/>
      <c r="C9" s="147"/>
      <c r="D9" s="147"/>
      <c r="E9" s="147"/>
      <c r="F9" s="147"/>
      <c r="G9" s="112"/>
      <c r="H9" s="113"/>
      <c r="I9" s="110" t="str">
        <f>IF(ISERROR(VLOOKUP(G9,ATLETAS!$A$2:$I$1000,8,0)),"",(VLOOKUP(G9,ATLETAS!$A$2:$I$1000,8,0)))</f>
        <v/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1"/>
      <c r="AE9" s="60"/>
      <c r="AF9" s="61"/>
    </row>
    <row r="10" spans="2:32" ht="33.75" customHeight="1" x14ac:dyDescent="0.5">
      <c r="B10" s="146"/>
      <c r="C10" s="147"/>
      <c r="D10" s="147"/>
      <c r="E10" s="147"/>
      <c r="F10" s="147"/>
      <c r="G10" s="112"/>
      <c r="H10" s="113"/>
      <c r="I10" s="110" t="str">
        <f>IF(ISERROR(VLOOKUP(G10,ATLETAS!$A$2:$I$1000,8,0)),"",(VLOOKUP(G10,ATLETAS!$A$2:$I$1000,8,0)))</f>
        <v/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1"/>
      <c r="AE10" s="60"/>
      <c r="AF10" s="61"/>
    </row>
    <row r="11" spans="2:32" ht="33.75" customHeight="1" x14ac:dyDescent="0.5">
      <c r="B11" s="146"/>
      <c r="C11" s="147"/>
      <c r="D11" s="147"/>
      <c r="E11" s="147"/>
      <c r="F11" s="147"/>
      <c r="G11" s="112"/>
      <c r="H11" s="113"/>
      <c r="I11" s="110" t="str">
        <f>IF(ISERROR(VLOOKUP(G11,ATLETAS!$A$2:$I$1000,8,0)),"",(VLOOKUP(G11,ATLETAS!$A$2:$I$1000,8,0)))</f>
        <v/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1"/>
      <c r="AE11" s="60"/>
      <c r="AF11" s="61"/>
    </row>
    <row r="12" spans="2:32" ht="33.75" customHeight="1" thickBot="1" x14ac:dyDescent="0.55000000000000004">
      <c r="B12" s="148"/>
      <c r="C12" s="149"/>
      <c r="D12" s="149"/>
      <c r="E12" s="149"/>
      <c r="F12" s="149"/>
      <c r="G12" s="117"/>
      <c r="H12" s="118"/>
      <c r="I12" s="119" t="str">
        <f>IF(ISERROR(VLOOKUP(G12,ATLETAS!$A$2:$I$1000,8,0)),"",(VLOOKUP(G12,ATLETAS!$A$2:$I$1000,8,0)))</f>
        <v/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0"/>
      <c r="AE12" s="62"/>
      <c r="AF12" s="63"/>
    </row>
    <row r="13" spans="2:32" ht="33.75" customHeight="1" thickBot="1" x14ac:dyDescent="0.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</row>
    <row r="14" spans="2:32" ht="49.5" customHeight="1" thickBot="1" x14ac:dyDescent="0.55000000000000004">
      <c r="B14" s="134" t="s">
        <v>210</v>
      </c>
      <c r="C14" s="135"/>
      <c r="D14" s="135"/>
      <c r="E14" s="135"/>
      <c r="F14" s="136"/>
      <c r="G14" s="131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3"/>
    </row>
    <row r="15" spans="2:32" ht="39.75" customHeight="1" thickBot="1" x14ac:dyDescent="0.3">
      <c r="B15" s="64"/>
      <c r="C15" s="64"/>
      <c r="D15" s="64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64"/>
      <c r="AE15" s="64"/>
      <c r="AF15" s="64"/>
    </row>
    <row r="16" spans="2:32" ht="65.25" customHeight="1" x14ac:dyDescent="0.25">
      <c r="B16" s="72" t="s">
        <v>217</v>
      </c>
      <c r="C16" s="94">
        <f>G1</f>
        <v>0</v>
      </c>
      <c r="D16" s="94"/>
      <c r="E16" s="116" t="s">
        <v>205</v>
      </c>
      <c r="F16" s="116"/>
      <c r="G16" s="128" t="str">
        <f>I3&amp;" "&amp;I4&amp;" "&amp;I5&amp;" "&amp;I6&amp;" "&amp;I7&amp;" "&amp;I8&amp;" "&amp;I9&amp;" "&amp;I10&amp;" "&amp;I11&amp;" "&amp;I12</f>
        <v xml:space="preserve">         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7" t="s">
        <v>206</v>
      </c>
      <c r="AE16" s="127"/>
      <c r="AF16" s="65"/>
    </row>
    <row r="17" spans="1:96" ht="33.75" customHeight="1" thickBot="1" x14ac:dyDescent="0.3">
      <c r="B17" s="137" t="s">
        <v>1190</v>
      </c>
      <c r="C17" s="138"/>
      <c r="D17" s="73" t="s">
        <v>1193</v>
      </c>
      <c r="E17" s="73" t="s">
        <v>1192</v>
      </c>
      <c r="F17" s="126" t="s">
        <v>1195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 t="s">
        <v>1</v>
      </c>
      <c r="AA17" s="126"/>
      <c r="AB17" s="126"/>
      <c r="AC17" s="126"/>
      <c r="AD17" s="126"/>
      <c r="AE17" s="73" t="s">
        <v>0</v>
      </c>
      <c r="AF17" s="74" t="s">
        <v>2</v>
      </c>
      <c r="AH17" s="55"/>
    </row>
    <row r="18" spans="1:96" s="54" customFormat="1" ht="33.75" customHeight="1" x14ac:dyDescent="0.25">
      <c r="A18" s="52"/>
      <c r="B18" s="156"/>
      <c r="C18" s="109"/>
      <c r="D18" s="114"/>
      <c r="E18" s="10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8"/>
      <c r="AA18" s="66"/>
      <c r="AB18" s="66"/>
      <c r="AC18" s="66"/>
      <c r="AD18" s="66"/>
      <c r="AE18" s="75"/>
      <c r="AF18" s="76"/>
      <c r="AG18" s="52"/>
      <c r="AH18" s="55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</row>
    <row r="19" spans="1:96" s="52" customFormat="1" ht="33.75" customHeight="1" x14ac:dyDescent="0.25">
      <c r="B19" s="103"/>
      <c r="C19" s="104"/>
      <c r="D19" s="99"/>
      <c r="E19" s="104"/>
      <c r="F19" s="95" t="str">
        <f>_xlfn.IFNA(VLOOKUP(F18,CÓDIGOS!$A$2:$B$194,2,),"")</f>
        <v/>
      </c>
      <c r="G19" s="95" t="str">
        <f>_xlfn.IFNA(VLOOKUP(G18,CÓDIGOS!$A$2:$B$194,2,),"")</f>
        <v/>
      </c>
      <c r="H19" s="95" t="str">
        <f>_xlfn.IFNA(VLOOKUP(H18,CÓDIGOS!$A$2:$B$194,2,),"")</f>
        <v/>
      </c>
      <c r="I19" s="95" t="str">
        <f>_xlfn.IFNA(VLOOKUP(I18,CÓDIGOS!$A$2:$B$194,2,),"")</f>
        <v/>
      </c>
      <c r="J19" s="95" t="str">
        <f>_xlfn.IFNA(VLOOKUP(J18,CÓDIGOS!$A$2:$B$194,2,),"")</f>
        <v/>
      </c>
      <c r="K19" s="95" t="str">
        <f>_xlfn.IFNA(VLOOKUP(K18,CÓDIGOS!$A$2:$B$194,2,),"")</f>
        <v/>
      </c>
      <c r="L19" s="95" t="str">
        <f>_xlfn.IFNA(VLOOKUP(L18,CÓDIGOS!$A$2:$B$194,2,),"")</f>
        <v/>
      </c>
      <c r="M19" s="95" t="str">
        <f>_xlfn.IFNA(VLOOKUP(M18,CÓDIGOS!$A$2:$B$194,2,),"")</f>
        <v/>
      </c>
      <c r="N19" s="95" t="str">
        <f>_xlfn.IFNA(VLOOKUP(N18,CÓDIGOS!$A$2:$B$194,2,),"")</f>
        <v/>
      </c>
      <c r="O19" s="95" t="str">
        <f>_xlfn.IFNA(VLOOKUP(O18,CÓDIGOS!$A$2:$B$194,2,),"")</f>
        <v/>
      </c>
      <c r="P19" s="95" t="str">
        <f>_xlfn.IFNA(VLOOKUP(P18,CÓDIGOS!$A$2:$B$194,2,),"")</f>
        <v/>
      </c>
      <c r="Q19" s="95" t="str">
        <f>_xlfn.IFNA(VLOOKUP(Q18,CÓDIGOS!$A$2:$B$194,2,),"")</f>
        <v/>
      </c>
      <c r="R19" s="95" t="str">
        <f>_xlfn.IFNA(VLOOKUP(R18,CÓDIGOS!$A$2:$B$194,2,),"")</f>
        <v/>
      </c>
      <c r="S19" s="95" t="str">
        <f>_xlfn.IFNA(VLOOKUP(S18,CÓDIGOS!$A$2:$B$194,2,),"")</f>
        <v/>
      </c>
      <c r="T19" s="95" t="str">
        <f>_xlfn.IFNA(VLOOKUP(T18,CÓDIGOS!$A$2:$B$194,2,),"")</f>
        <v/>
      </c>
      <c r="U19" s="95" t="str">
        <f>_xlfn.IFNA(VLOOKUP(U18,CÓDIGOS!$A$2:$B$194,2,),"")</f>
        <v/>
      </c>
      <c r="V19" s="95" t="str">
        <f>_xlfn.IFNA(VLOOKUP(V18,CÓDIGOS!$A$2:$B$194,2,),"")</f>
        <v/>
      </c>
      <c r="W19" s="95" t="str">
        <f>_xlfn.IFNA(VLOOKUP(W18,CÓDIGOS!$A$2:$B$194,2,),"")</f>
        <v/>
      </c>
      <c r="X19" s="95" t="str">
        <f>_xlfn.IFNA(VLOOKUP(X18,CÓDIGOS!$A$2:$B$194,2,),"")</f>
        <v/>
      </c>
      <c r="Y19" s="95" t="str">
        <f>_xlfn.IFNA(VLOOKUP(Y18,CÓDIGOS!$A$2:$B$194,2,),"")</f>
        <v/>
      </c>
      <c r="Z19" s="96" t="str">
        <f>_xlfn.IFNA(VLOOKUP(Z18,CÓDIGOS!$A$2:$B$194,2,),"")</f>
        <v/>
      </c>
      <c r="AA19" s="95" t="str">
        <f>_xlfn.IFNA(VLOOKUP(AA18,CÓDIGOS!$A$2:$B$194,2,),"")</f>
        <v/>
      </c>
      <c r="AB19" s="95" t="str">
        <f>_xlfn.IFNA(VLOOKUP(AB18,CÓDIGOS!$A$2:$B$194,2,),"")</f>
        <v/>
      </c>
      <c r="AC19" s="95" t="str">
        <f>_xlfn.IFNA(VLOOKUP(AC18,CÓDIGOS!$A$2:$B$194,2,),"")</f>
        <v/>
      </c>
      <c r="AD19" s="97" t="str">
        <f>_xlfn.IFNA(VLOOKUP(AD18,CÓDIGOS!$A$2:$B$194,2,),"")</f>
        <v/>
      </c>
      <c r="AE19" s="77" t="str">
        <f>IF(E18="","",IF(E18="TRANSITION",0,IF(E18="HYBRID",0.5,IF(E18="tre",0,IF(E18="ACROB",IF(ISNUMBER(SEARCH("Dueto",$G$2)),0.1,0.5))))))</f>
        <v/>
      </c>
      <c r="AF19" s="78">
        <f>SUM(F19:AD19)</f>
        <v>0</v>
      </c>
      <c r="AH19" s="55"/>
    </row>
    <row r="20" spans="1:96" s="54" customFormat="1" ht="33.75" customHeight="1" x14ac:dyDescent="0.25">
      <c r="A20" s="52"/>
      <c r="B20" s="101"/>
      <c r="C20" s="102"/>
      <c r="D20" s="98"/>
      <c r="E20" s="102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9"/>
      <c r="AA20" s="67"/>
      <c r="AB20" s="67"/>
      <c r="AC20" s="67"/>
      <c r="AD20" s="67"/>
      <c r="AE20" s="79"/>
      <c r="AF20" s="80"/>
      <c r="AG20" s="52"/>
      <c r="AH20" s="55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</row>
    <row r="21" spans="1:96" s="52" customFormat="1" ht="33.75" customHeight="1" x14ac:dyDescent="0.25">
      <c r="B21" s="103"/>
      <c r="C21" s="104"/>
      <c r="D21" s="99"/>
      <c r="E21" s="104"/>
      <c r="F21" s="95" t="str">
        <f>_xlfn.IFNA(VLOOKUP(F20,CÓDIGOS!$A$2:$B$194,2,),"")</f>
        <v/>
      </c>
      <c r="G21" s="95" t="str">
        <f>_xlfn.IFNA(VLOOKUP(G20,CÓDIGOS!$A$2:$B$194,2,),"")</f>
        <v/>
      </c>
      <c r="H21" s="95" t="str">
        <f>_xlfn.IFNA(VLOOKUP(H20,CÓDIGOS!$A$2:$B$194,2,),"")</f>
        <v/>
      </c>
      <c r="I21" s="95" t="str">
        <f>_xlfn.IFNA(VLOOKUP(I20,CÓDIGOS!$A$2:$B$194,2,),"")</f>
        <v/>
      </c>
      <c r="J21" s="95" t="str">
        <f>_xlfn.IFNA(VLOOKUP(J20,CÓDIGOS!$A$2:$B$194,2,),"")</f>
        <v/>
      </c>
      <c r="K21" s="95" t="str">
        <f>_xlfn.IFNA(VLOOKUP(K20,CÓDIGOS!$A$2:$B$194,2,),"")</f>
        <v/>
      </c>
      <c r="L21" s="95" t="str">
        <f>_xlfn.IFNA(VLOOKUP(L20,CÓDIGOS!$A$2:$B$194,2,),"")</f>
        <v/>
      </c>
      <c r="M21" s="95" t="str">
        <f>_xlfn.IFNA(VLOOKUP(M20,CÓDIGOS!$A$2:$B$194,2,),"")</f>
        <v/>
      </c>
      <c r="N21" s="95" t="str">
        <f>_xlfn.IFNA(VLOOKUP(N20,CÓDIGOS!$A$2:$B$194,2,),"")</f>
        <v/>
      </c>
      <c r="O21" s="95" t="str">
        <f>_xlfn.IFNA(VLOOKUP(O20,CÓDIGOS!$A$2:$B$194,2,),"")</f>
        <v/>
      </c>
      <c r="P21" s="95" t="str">
        <f>_xlfn.IFNA(VLOOKUP(P20,CÓDIGOS!$A$2:$B$194,2,),"")</f>
        <v/>
      </c>
      <c r="Q21" s="95" t="str">
        <f>_xlfn.IFNA(VLOOKUP(Q20,CÓDIGOS!$A$2:$B$194,2,),"")</f>
        <v/>
      </c>
      <c r="R21" s="95" t="str">
        <f>_xlfn.IFNA(VLOOKUP(R20,CÓDIGOS!$A$2:$B$194,2,),"")</f>
        <v/>
      </c>
      <c r="S21" s="95" t="str">
        <f>_xlfn.IFNA(VLOOKUP(S20,CÓDIGOS!$A$2:$B$194,2,),"")</f>
        <v/>
      </c>
      <c r="T21" s="95" t="str">
        <f>_xlfn.IFNA(VLOOKUP(T20,CÓDIGOS!$A$2:$B$194,2,),"")</f>
        <v/>
      </c>
      <c r="U21" s="95" t="str">
        <f>_xlfn.IFNA(VLOOKUP(U20,CÓDIGOS!$A$2:$B$194,2,),"")</f>
        <v/>
      </c>
      <c r="V21" s="95" t="str">
        <f>_xlfn.IFNA(VLOOKUP(V20,CÓDIGOS!$A$2:$B$194,2,),"")</f>
        <v/>
      </c>
      <c r="W21" s="95" t="str">
        <f>_xlfn.IFNA(VLOOKUP(W20,CÓDIGOS!$A$2:$B$194,2,),"")</f>
        <v/>
      </c>
      <c r="X21" s="95" t="str">
        <f>_xlfn.IFNA(VLOOKUP(X20,CÓDIGOS!$A$2:$B$194,2,),"")</f>
        <v/>
      </c>
      <c r="Y21" s="95" t="str">
        <f>_xlfn.IFNA(VLOOKUP(Y20,CÓDIGOS!$A$2:$B$194,2,),"")</f>
        <v/>
      </c>
      <c r="Z21" s="96" t="str">
        <f>_xlfn.IFNA(VLOOKUP(Z20,CÓDIGOS!$A$2:$B$194,2,),"")</f>
        <v/>
      </c>
      <c r="AA21" s="95" t="str">
        <f>_xlfn.IFNA(VLOOKUP(AA20,CÓDIGOS!$A$2:$B$194,2,),"")</f>
        <v/>
      </c>
      <c r="AB21" s="95" t="str">
        <f>_xlfn.IFNA(VLOOKUP(AB20,CÓDIGOS!$A$2:$B$194,2,),"")</f>
        <v/>
      </c>
      <c r="AC21" s="95" t="str">
        <f>_xlfn.IFNA(VLOOKUP(AC20,CÓDIGOS!$A$2:$B$194,2,),"")</f>
        <v/>
      </c>
      <c r="AD21" s="97" t="str">
        <f>_xlfn.IFNA(VLOOKUP(AD20,CÓDIGOS!$A$2:$B$194,2,),"")</f>
        <v/>
      </c>
      <c r="AE21" s="77" t="str">
        <f>IF(E20="","",IF(E20="TRANSITION",0,IF(E20="HYBRID",0.5,IF(E20="tre",0,IF(E20="ACROB",IF(ISNUMBER(SEARCH("Dueto",$G$2)),0.1,0.5))))))</f>
        <v/>
      </c>
      <c r="AF21" s="78">
        <f>SUM(F21:AD21)</f>
        <v>0</v>
      </c>
      <c r="AH21" s="55"/>
    </row>
    <row r="22" spans="1:96" s="54" customFormat="1" ht="33.75" customHeight="1" x14ac:dyDescent="0.25">
      <c r="A22" s="52"/>
      <c r="B22" s="101"/>
      <c r="C22" s="102"/>
      <c r="D22" s="98"/>
      <c r="E22" s="102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9"/>
      <c r="AA22" s="67"/>
      <c r="AB22" s="67"/>
      <c r="AC22" s="67"/>
      <c r="AD22" s="67"/>
      <c r="AE22" s="79"/>
      <c r="AF22" s="80"/>
      <c r="AG22" s="52"/>
      <c r="AH22" s="55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</row>
    <row r="23" spans="1:96" s="52" customFormat="1" ht="33.75" customHeight="1" x14ac:dyDescent="0.25">
      <c r="B23" s="103"/>
      <c r="C23" s="104"/>
      <c r="D23" s="99"/>
      <c r="E23" s="104"/>
      <c r="F23" s="95" t="str">
        <f>_xlfn.IFNA(VLOOKUP(F22,CÓDIGOS!$A$2:$B$194,2,),"")</f>
        <v/>
      </c>
      <c r="G23" s="95" t="str">
        <f>_xlfn.IFNA(VLOOKUP(G22,CÓDIGOS!$A$2:$B$194,2,),"")</f>
        <v/>
      </c>
      <c r="H23" s="95" t="str">
        <f>_xlfn.IFNA(VLOOKUP(H22,CÓDIGOS!$A$2:$B$194,2,),"")</f>
        <v/>
      </c>
      <c r="I23" s="95" t="str">
        <f>_xlfn.IFNA(VLOOKUP(I22,CÓDIGOS!$A$2:$B$194,2,),"")</f>
        <v/>
      </c>
      <c r="J23" s="95" t="str">
        <f>_xlfn.IFNA(VLOOKUP(J22,CÓDIGOS!$A$2:$B$194,2,),"")</f>
        <v/>
      </c>
      <c r="K23" s="95" t="str">
        <f>_xlfn.IFNA(VLOOKUP(K22,CÓDIGOS!$A$2:$B$194,2,),"")</f>
        <v/>
      </c>
      <c r="L23" s="95" t="str">
        <f>_xlfn.IFNA(VLOOKUP(L22,CÓDIGOS!$A$2:$B$194,2,),"")</f>
        <v/>
      </c>
      <c r="M23" s="95" t="str">
        <f>_xlfn.IFNA(VLOOKUP(M22,CÓDIGOS!$A$2:$B$194,2,),"")</f>
        <v/>
      </c>
      <c r="N23" s="95" t="str">
        <f>_xlfn.IFNA(VLOOKUP(N22,CÓDIGOS!$A$2:$B$194,2,),"")</f>
        <v/>
      </c>
      <c r="O23" s="95" t="str">
        <f>_xlfn.IFNA(VLOOKUP(O22,CÓDIGOS!$A$2:$B$194,2,),"")</f>
        <v/>
      </c>
      <c r="P23" s="95" t="str">
        <f>_xlfn.IFNA(VLOOKUP(P22,CÓDIGOS!$A$2:$B$194,2,),"")</f>
        <v/>
      </c>
      <c r="Q23" s="95" t="str">
        <f>_xlfn.IFNA(VLOOKUP(Q22,CÓDIGOS!$A$2:$B$194,2,),"")</f>
        <v/>
      </c>
      <c r="R23" s="95" t="str">
        <f>_xlfn.IFNA(VLOOKUP(R22,CÓDIGOS!$A$2:$B$194,2,),"")</f>
        <v/>
      </c>
      <c r="S23" s="95" t="str">
        <f>_xlfn.IFNA(VLOOKUP(S22,CÓDIGOS!$A$2:$B$194,2,),"")</f>
        <v/>
      </c>
      <c r="T23" s="95" t="str">
        <f>_xlfn.IFNA(VLOOKUP(T22,CÓDIGOS!$A$2:$B$194,2,),"")</f>
        <v/>
      </c>
      <c r="U23" s="95" t="str">
        <f>_xlfn.IFNA(VLOOKUP(U22,CÓDIGOS!$A$2:$B$194,2,),"")</f>
        <v/>
      </c>
      <c r="V23" s="95" t="str">
        <f>_xlfn.IFNA(VLOOKUP(V22,CÓDIGOS!$A$2:$B$194,2,),"")</f>
        <v/>
      </c>
      <c r="W23" s="95" t="str">
        <f>_xlfn.IFNA(VLOOKUP(W22,CÓDIGOS!$A$2:$B$194,2,),"")</f>
        <v/>
      </c>
      <c r="X23" s="95" t="str">
        <f>_xlfn.IFNA(VLOOKUP(X22,CÓDIGOS!$A$2:$B$194,2,),"")</f>
        <v/>
      </c>
      <c r="Y23" s="95" t="str">
        <f>_xlfn.IFNA(VLOOKUP(Y22,CÓDIGOS!$A$2:$B$194,2,),"")</f>
        <v/>
      </c>
      <c r="Z23" s="96" t="str">
        <f>_xlfn.IFNA(VLOOKUP(Z22,CÓDIGOS!$A$2:$B$194,2,),"")</f>
        <v/>
      </c>
      <c r="AA23" s="95" t="str">
        <f>_xlfn.IFNA(VLOOKUP(AA22,CÓDIGOS!$A$2:$B$194,2,),"")</f>
        <v/>
      </c>
      <c r="AB23" s="95" t="str">
        <f>_xlfn.IFNA(VLOOKUP(AB22,CÓDIGOS!$A$2:$B$194,2,),"")</f>
        <v/>
      </c>
      <c r="AC23" s="95" t="str">
        <f>_xlfn.IFNA(VLOOKUP(AC22,CÓDIGOS!$A$2:$B$194,2,),"")</f>
        <v/>
      </c>
      <c r="AD23" s="97" t="str">
        <f>_xlfn.IFNA(VLOOKUP(AD22,CÓDIGOS!$A$2:$B$194,2,),"")</f>
        <v/>
      </c>
      <c r="AE23" s="77" t="str">
        <f>IF(E22="","",IF(E22="TRANSITION",0,IF(E22="HYBRID",0.5,IF(E22="tre",0,IF(E22="ACROB",IF(ISNUMBER(SEARCH("Dueto",$G$2)),0.1,0.5))))))</f>
        <v/>
      </c>
      <c r="AF23" s="78">
        <f>SUM(F23:AD23)</f>
        <v>0</v>
      </c>
      <c r="AH23" s="55"/>
    </row>
    <row r="24" spans="1:96" s="54" customFormat="1" ht="33.75" customHeight="1" x14ac:dyDescent="0.25">
      <c r="A24" s="52"/>
      <c r="B24" s="101"/>
      <c r="C24" s="102"/>
      <c r="D24" s="98"/>
      <c r="E24" s="102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9"/>
      <c r="AA24" s="67"/>
      <c r="AB24" s="67"/>
      <c r="AC24" s="67"/>
      <c r="AD24" s="67"/>
      <c r="AE24" s="79"/>
      <c r="AF24" s="80"/>
      <c r="AG24" s="52"/>
      <c r="AH24" s="55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</row>
    <row r="25" spans="1:96" s="52" customFormat="1" ht="33.75" customHeight="1" x14ac:dyDescent="0.25">
      <c r="B25" s="103"/>
      <c r="C25" s="104"/>
      <c r="D25" s="99"/>
      <c r="E25" s="104"/>
      <c r="F25" s="95" t="str">
        <f>_xlfn.IFNA(VLOOKUP(F24,CÓDIGOS!$A$2:$B$194,2,),"")</f>
        <v/>
      </c>
      <c r="G25" s="95" t="str">
        <f>_xlfn.IFNA(VLOOKUP(G24,CÓDIGOS!$A$2:$B$194,2,),"")</f>
        <v/>
      </c>
      <c r="H25" s="95" t="str">
        <f>_xlfn.IFNA(VLOOKUP(H24,CÓDIGOS!$A$2:$B$194,2,),"")</f>
        <v/>
      </c>
      <c r="I25" s="95" t="str">
        <f>_xlfn.IFNA(VLOOKUP(I24,CÓDIGOS!$A$2:$B$194,2,),"")</f>
        <v/>
      </c>
      <c r="J25" s="95" t="str">
        <f>_xlfn.IFNA(VLOOKUP(J24,CÓDIGOS!$A$2:$B$194,2,),"")</f>
        <v/>
      </c>
      <c r="K25" s="95" t="str">
        <f>_xlfn.IFNA(VLOOKUP(K24,CÓDIGOS!$A$2:$B$194,2,),"")</f>
        <v/>
      </c>
      <c r="L25" s="95" t="str">
        <f>_xlfn.IFNA(VLOOKUP(L24,CÓDIGOS!$A$2:$B$194,2,),"")</f>
        <v/>
      </c>
      <c r="M25" s="95" t="str">
        <f>_xlfn.IFNA(VLOOKUP(M24,CÓDIGOS!$A$2:$B$194,2,),"")</f>
        <v/>
      </c>
      <c r="N25" s="95" t="str">
        <f>_xlfn.IFNA(VLOOKUP(N24,CÓDIGOS!$A$2:$B$194,2,),"")</f>
        <v/>
      </c>
      <c r="O25" s="95" t="str">
        <f>_xlfn.IFNA(VLOOKUP(O24,CÓDIGOS!$A$2:$B$194,2,),"")</f>
        <v/>
      </c>
      <c r="P25" s="95" t="str">
        <f>_xlfn.IFNA(VLOOKUP(P24,CÓDIGOS!$A$2:$B$194,2,),"")</f>
        <v/>
      </c>
      <c r="Q25" s="95" t="str">
        <f>_xlfn.IFNA(VLOOKUP(Q24,CÓDIGOS!$A$2:$B$194,2,),"")</f>
        <v/>
      </c>
      <c r="R25" s="95" t="str">
        <f>_xlfn.IFNA(VLOOKUP(R24,CÓDIGOS!$A$2:$B$194,2,),"")</f>
        <v/>
      </c>
      <c r="S25" s="95" t="str">
        <f>_xlfn.IFNA(VLOOKUP(S24,CÓDIGOS!$A$2:$B$194,2,),"")</f>
        <v/>
      </c>
      <c r="T25" s="95" t="str">
        <f>_xlfn.IFNA(VLOOKUP(T24,CÓDIGOS!$A$2:$B$194,2,),"")</f>
        <v/>
      </c>
      <c r="U25" s="95" t="str">
        <f>_xlfn.IFNA(VLOOKUP(U24,CÓDIGOS!$A$2:$B$194,2,),"")</f>
        <v/>
      </c>
      <c r="V25" s="95" t="str">
        <f>_xlfn.IFNA(VLOOKUP(V24,CÓDIGOS!$A$2:$B$194,2,),"")</f>
        <v/>
      </c>
      <c r="W25" s="95" t="str">
        <f>_xlfn.IFNA(VLOOKUP(W24,CÓDIGOS!$A$2:$B$194,2,),"")</f>
        <v/>
      </c>
      <c r="X25" s="95" t="str">
        <f>_xlfn.IFNA(VLOOKUP(X24,CÓDIGOS!$A$2:$B$194,2,),"")</f>
        <v/>
      </c>
      <c r="Y25" s="95" t="str">
        <f>_xlfn.IFNA(VLOOKUP(Y24,CÓDIGOS!$A$2:$B$194,2,),"")</f>
        <v/>
      </c>
      <c r="Z25" s="96" t="str">
        <f>_xlfn.IFNA(VLOOKUP(Z24,CÓDIGOS!$A$2:$B$194,2,),"")</f>
        <v/>
      </c>
      <c r="AA25" s="95" t="str">
        <f>_xlfn.IFNA(VLOOKUP(AA24,CÓDIGOS!$A$2:$B$194,2,),"")</f>
        <v/>
      </c>
      <c r="AB25" s="95" t="str">
        <f>_xlfn.IFNA(VLOOKUP(AB24,CÓDIGOS!$A$2:$B$194,2,),"")</f>
        <v/>
      </c>
      <c r="AC25" s="95" t="str">
        <f>_xlfn.IFNA(VLOOKUP(AC24,CÓDIGOS!$A$2:$B$194,2,),"")</f>
        <v/>
      </c>
      <c r="AD25" s="97" t="str">
        <f>_xlfn.IFNA(VLOOKUP(AD24,CÓDIGOS!$A$2:$B$194,2,),"")</f>
        <v/>
      </c>
      <c r="AE25" s="77" t="str">
        <f>IF(E24="","",IF(E24="TRANSITION",0,IF(E24="HYBRID",0.5,IF(E24="tre",0,IF(E24="ACROB",IF(ISNUMBER(SEARCH("Dueto",$G$2)),0.1,0.5))))))</f>
        <v/>
      </c>
      <c r="AF25" s="78">
        <f>SUM(F25:AD25)</f>
        <v>0</v>
      </c>
      <c r="AH25" s="55"/>
    </row>
    <row r="26" spans="1:96" s="54" customFormat="1" ht="33.75" customHeight="1" x14ac:dyDescent="0.25">
      <c r="A26" s="52"/>
      <c r="B26" s="101"/>
      <c r="C26" s="102"/>
      <c r="D26" s="98"/>
      <c r="E26" s="102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9"/>
      <c r="AA26" s="67"/>
      <c r="AB26" s="67"/>
      <c r="AC26" s="67"/>
      <c r="AD26" s="67"/>
      <c r="AE26" s="79"/>
      <c r="AF26" s="80"/>
      <c r="AG26" s="52"/>
      <c r="AH26" s="55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</row>
    <row r="27" spans="1:96" s="52" customFormat="1" ht="33.75" customHeight="1" x14ac:dyDescent="0.25">
      <c r="B27" s="103"/>
      <c r="C27" s="104"/>
      <c r="D27" s="99"/>
      <c r="E27" s="104"/>
      <c r="F27" s="95" t="str">
        <f>_xlfn.IFNA(VLOOKUP(F26,CÓDIGOS!$A$2:$B$194,2,),"")</f>
        <v/>
      </c>
      <c r="G27" s="95" t="str">
        <f>_xlfn.IFNA(VLOOKUP(G26,CÓDIGOS!$A$2:$B$194,2,),"")</f>
        <v/>
      </c>
      <c r="H27" s="95" t="str">
        <f>_xlfn.IFNA(VLOOKUP(H26,CÓDIGOS!$A$2:$B$194,2,),"")</f>
        <v/>
      </c>
      <c r="I27" s="95" t="str">
        <f>_xlfn.IFNA(VLOOKUP(I26,CÓDIGOS!$A$2:$B$194,2,),"")</f>
        <v/>
      </c>
      <c r="J27" s="95" t="str">
        <f>_xlfn.IFNA(VLOOKUP(J26,CÓDIGOS!$A$2:$B$194,2,),"")</f>
        <v/>
      </c>
      <c r="K27" s="95" t="str">
        <f>_xlfn.IFNA(VLOOKUP(K26,CÓDIGOS!$A$2:$B$194,2,),"")</f>
        <v/>
      </c>
      <c r="L27" s="95" t="str">
        <f>_xlfn.IFNA(VLOOKUP(L26,CÓDIGOS!$A$2:$B$194,2,),"")</f>
        <v/>
      </c>
      <c r="M27" s="95" t="str">
        <f>_xlfn.IFNA(VLOOKUP(M26,CÓDIGOS!$A$2:$B$194,2,),"")</f>
        <v/>
      </c>
      <c r="N27" s="95" t="str">
        <f>_xlfn.IFNA(VLOOKUP(N26,CÓDIGOS!$A$2:$B$194,2,),"")</f>
        <v/>
      </c>
      <c r="O27" s="95" t="str">
        <f>_xlfn.IFNA(VLOOKUP(O26,CÓDIGOS!$A$2:$B$194,2,),"")</f>
        <v/>
      </c>
      <c r="P27" s="95" t="str">
        <f>_xlfn.IFNA(VLOOKUP(P26,CÓDIGOS!$A$2:$B$194,2,),"")</f>
        <v/>
      </c>
      <c r="Q27" s="95" t="str">
        <f>_xlfn.IFNA(VLOOKUP(Q26,CÓDIGOS!$A$2:$B$194,2,),"")</f>
        <v/>
      </c>
      <c r="R27" s="95" t="str">
        <f>_xlfn.IFNA(VLOOKUP(R26,CÓDIGOS!$A$2:$B$194,2,),"")</f>
        <v/>
      </c>
      <c r="S27" s="95" t="str">
        <f>_xlfn.IFNA(VLOOKUP(S26,CÓDIGOS!$A$2:$B$194,2,),"")</f>
        <v/>
      </c>
      <c r="T27" s="95" t="str">
        <f>_xlfn.IFNA(VLOOKUP(T26,CÓDIGOS!$A$2:$B$194,2,),"")</f>
        <v/>
      </c>
      <c r="U27" s="95" t="str">
        <f>_xlfn.IFNA(VLOOKUP(U26,CÓDIGOS!$A$2:$B$194,2,),"")</f>
        <v/>
      </c>
      <c r="V27" s="95" t="str">
        <f>_xlfn.IFNA(VLOOKUP(V26,CÓDIGOS!$A$2:$B$194,2,),"")</f>
        <v/>
      </c>
      <c r="W27" s="95" t="str">
        <f>_xlfn.IFNA(VLOOKUP(W26,CÓDIGOS!$A$2:$B$194,2,),"")</f>
        <v/>
      </c>
      <c r="X27" s="95" t="str">
        <f>_xlfn.IFNA(VLOOKUP(X26,CÓDIGOS!$A$2:$B$194,2,),"")</f>
        <v/>
      </c>
      <c r="Y27" s="95" t="str">
        <f>_xlfn.IFNA(VLOOKUP(Y26,CÓDIGOS!$A$2:$B$194,2,),"")</f>
        <v/>
      </c>
      <c r="Z27" s="96" t="str">
        <f>_xlfn.IFNA(VLOOKUP(Z26,CÓDIGOS!$A$2:$B$194,2,),"")</f>
        <v/>
      </c>
      <c r="AA27" s="95" t="str">
        <f>_xlfn.IFNA(VLOOKUP(AA26,CÓDIGOS!$A$2:$B$194,2,),"")</f>
        <v/>
      </c>
      <c r="AB27" s="95" t="str">
        <f>_xlfn.IFNA(VLOOKUP(AB26,CÓDIGOS!$A$2:$B$194,2,),"")</f>
        <v/>
      </c>
      <c r="AC27" s="95" t="str">
        <f>_xlfn.IFNA(VLOOKUP(AC26,CÓDIGOS!$A$2:$B$194,2,),"")</f>
        <v/>
      </c>
      <c r="AD27" s="97" t="str">
        <f>_xlfn.IFNA(VLOOKUP(AD26,CÓDIGOS!$A$2:$B$194,2,),"")</f>
        <v/>
      </c>
      <c r="AE27" s="77" t="str">
        <f>IF(E26="","",IF(E26="TRANSITION",0,IF(E26="HYBRID",0.5,IF(E26="tre",0,IF(E26="ACROB",IF(ISNUMBER(SEARCH("Dueto",$G$2)),0.1,0.5))))))</f>
        <v/>
      </c>
      <c r="AF27" s="78">
        <f>SUM(F27:AD27)</f>
        <v>0</v>
      </c>
      <c r="AH27" s="55"/>
    </row>
    <row r="28" spans="1:96" s="54" customFormat="1" ht="33.75" customHeight="1" x14ac:dyDescent="0.25">
      <c r="A28" s="52"/>
      <c r="B28" s="101"/>
      <c r="C28" s="102"/>
      <c r="D28" s="98"/>
      <c r="E28" s="102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9"/>
      <c r="AA28" s="67"/>
      <c r="AB28" s="67"/>
      <c r="AC28" s="67"/>
      <c r="AD28" s="67"/>
      <c r="AE28" s="79"/>
      <c r="AF28" s="80"/>
      <c r="AG28" s="52"/>
      <c r="AH28" s="55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</row>
    <row r="29" spans="1:96" s="52" customFormat="1" ht="33.75" customHeight="1" x14ac:dyDescent="0.25">
      <c r="B29" s="103"/>
      <c r="C29" s="104"/>
      <c r="D29" s="99"/>
      <c r="E29" s="104"/>
      <c r="F29" s="95" t="str">
        <f>_xlfn.IFNA(VLOOKUP(F28,CÓDIGOS!$A$2:$B$194,2,),"")</f>
        <v/>
      </c>
      <c r="G29" s="95" t="str">
        <f>_xlfn.IFNA(VLOOKUP(G28,CÓDIGOS!$A$2:$B$194,2,),"")</f>
        <v/>
      </c>
      <c r="H29" s="95" t="str">
        <f>_xlfn.IFNA(VLOOKUP(H28,CÓDIGOS!$A$2:$B$194,2,),"")</f>
        <v/>
      </c>
      <c r="I29" s="95" t="str">
        <f>_xlfn.IFNA(VLOOKUP(I28,CÓDIGOS!$A$2:$B$194,2,),"")</f>
        <v/>
      </c>
      <c r="J29" s="95" t="str">
        <f>_xlfn.IFNA(VLOOKUP(J28,CÓDIGOS!$A$2:$B$194,2,),"")</f>
        <v/>
      </c>
      <c r="K29" s="95" t="str">
        <f>_xlfn.IFNA(VLOOKUP(K28,CÓDIGOS!$A$2:$B$194,2,),"")</f>
        <v/>
      </c>
      <c r="L29" s="95" t="str">
        <f>_xlfn.IFNA(VLOOKUP(L28,CÓDIGOS!$A$2:$B$194,2,),"")</f>
        <v/>
      </c>
      <c r="M29" s="95" t="str">
        <f>_xlfn.IFNA(VLOOKUP(M28,CÓDIGOS!$A$2:$B$194,2,),"")</f>
        <v/>
      </c>
      <c r="N29" s="95" t="str">
        <f>_xlfn.IFNA(VLOOKUP(N28,CÓDIGOS!$A$2:$B$194,2,),"")</f>
        <v/>
      </c>
      <c r="O29" s="95" t="str">
        <f>_xlfn.IFNA(VLOOKUP(O28,CÓDIGOS!$A$2:$B$194,2,),"")</f>
        <v/>
      </c>
      <c r="P29" s="95" t="str">
        <f>_xlfn.IFNA(VLOOKUP(P28,CÓDIGOS!$A$2:$B$194,2,),"")</f>
        <v/>
      </c>
      <c r="Q29" s="95" t="str">
        <f>_xlfn.IFNA(VLOOKUP(Q28,CÓDIGOS!$A$2:$B$194,2,),"")</f>
        <v/>
      </c>
      <c r="R29" s="95" t="str">
        <f>_xlfn.IFNA(VLOOKUP(R28,CÓDIGOS!$A$2:$B$194,2,),"")</f>
        <v/>
      </c>
      <c r="S29" s="95" t="str">
        <f>_xlfn.IFNA(VLOOKUP(S28,CÓDIGOS!$A$2:$B$194,2,),"")</f>
        <v/>
      </c>
      <c r="T29" s="95" t="str">
        <f>_xlfn.IFNA(VLOOKUP(T28,CÓDIGOS!$A$2:$B$194,2,),"")</f>
        <v/>
      </c>
      <c r="U29" s="95" t="str">
        <f>_xlfn.IFNA(VLOOKUP(U28,CÓDIGOS!$A$2:$B$194,2,),"")</f>
        <v/>
      </c>
      <c r="V29" s="95" t="str">
        <f>_xlfn.IFNA(VLOOKUP(V28,CÓDIGOS!$A$2:$B$194,2,),"")</f>
        <v/>
      </c>
      <c r="W29" s="95" t="str">
        <f>_xlfn.IFNA(VLOOKUP(W28,CÓDIGOS!$A$2:$B$194,2,),"")</f>
        <v/>
      </c>
      <c r="X29" s="95" t="str">
        <f>_xlfn.IFNA(VLOOKUP(X28,CÓDIGOS!$A$2:$B$194,2,),"")</f>
        <v/>
      </c>
      <c r="Y29" s="95" t="str">
        <f>_xlfn.IFNA(VLOOKUP(Y28,CÓDIGOS!$A$2:$B$194,2,),"")</f>
        <v/>
      </c>
      <c r="Z29" s="96" t="str">
        <f>_xlfn.IFNA(VLOOKUP(Z28,CÓDIGOS!$A$2:$B$194,2,),"")</f>
        <v/>
      </c>
      <c r="AA29" s="95" t="str">
        <f>_xlfn.IFNA(VLOOKUP(AA28,CÓDIGOS!$A$2:$B$194,2,),"")</f>
        <v/>
      </c>
      <c r="AB29" s="95" t="str">
        <f>_xlfn.IFNA(VLOOKUP(AB28,CÓDIGOS!$A$2:$B$194,2,),"")</f>
        <v/>
      </c>
      <c r="AC29" s="95" t="str">
        <f>_xlfn.IFNA(VLOOKUP(AC28,CÓDIGOS!$A$2:$B$194,2,),"")</f>
        <v/>
      </c>
      <c r="AD29" s="97" t="str">
        <f>_xlfn.IFNA(VLOOKUP(AD28,CÓDIGOS!$A$2:$B$194,2,),"")</f>
        <v/>
      </c>
      <c r="AE29" s="77" t="str">
        <f>IF(E28="","",IF(E28="TRANSITION",0,IF(E28="HYBRID",0.5,IF(E28="tre",0,IF(E28="ACROB",IF(ISNUMBER(SEARCH("Dueto",$G$2)),0.1,0.5))))))</f>
        <v/>
      </c>
      <c r="AF29" s="78">
        <f>SUM(F29:AD29)</f>
        <v>0</v>
      </c>
      <c r="AH29" s="55"/>
    </row>
    <row r="30" spans="1:96" s="52" customFormat="1" ht="33.75" customHeight="1" x14ac:dyDescent="0.25">
      <c r="B30" s="101"/>
      <c r="C30" s="102"/>
      <c r="D30" s="98"/>
      <c r="E30" s="102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9"/>
      <c r="AA30" s="67"/>
      <c r="AB30" s="67"/>
      <c r="AC30" s="67"/>
      <c r="AD30" s="67"/>
      <c r="AE30" s="79"/>
      <c r="AF30" s="80"/>
      <c r="AH30" s="55"/>
    </row>
    <row r="31" spans="1:96" s="52" customFormat="1" ht="33.75" customHeight="1" x14ac:dyDescent="0.25">
      <c r="B31" s="103"/>
      <c r="C31" s="104"/>
      <c r="D31" s="99"/>
      <c r="E31" s="104"/>
      <c r="F31" s="95" t="str">
        <f>_xlfn.IFNA(VLOOKUP(F30,CÓDIGOS!$A$2:$B$194,2,),"")</f>
        <v/>
      </c>
      <c r="G31" s="95" t="str">
        <f>_xlfn.IFNA(VLOOKUP(G30,CÓDIGOS!$A$2:$B$194,2,),"")</f>
        <v/>
      </c>
      <c r="H31" s="95" t="str">
        <f>_xlfn.IFNA(VLOOKUP(H30,CÓDIGOS!$A$2:$B$194,2,),"")</f>
        <v/>
      </c>
      <c r="I31" s="95" t="str">
        <f>_xlfn.IFNA(VLOOKUP(I30,CÓDIGOS!$A$2:$B$194,2,),"")</f>
        <v/>
      </c>
      <c r="J31" s="95" t="str">
        <f>_xlfn.IFNA(VLOOKUP(J30,CÓDIGOS!$A$2:$B$194,2,),"")</f>
        <v/>
      </c>
      <c r="K31" s="95" t="str">
        <f>_xlfn.IFNA(VLOOKUP(K30,CÓDIGOS!$A$2:$B$194,2,),"")</f>
        <v/>
      </c>
      <c r="L31" s="95" t="str">
        <f>_xlfn.IFNA(VLOOKUP(L30,CÓDIGOS!$A$2:$B$194,2,),"")</f>
        <v/>
      </c>
      <c r="M31" s="95" t="str">
        <f>_xlfn.IFNA(VLOOKUP(M30,CÓDIGOS!$A$2:$B$194,2,),"")</f>
        <v/>
      </c>
      <c r="N31" s="95" t="str">
        <f>_xlfn.IFNA(VLOOKUP(N30,CÓDIGOS!$A$2:$B$194,2,),"")</f>
        <v/>
      </c>
      <c r="O31" s="95" t="str">
        <f>_xlfn.IFNA(VLOOKUP(O30,CÓDIGOS!$A$2:$B$194,2,),"")</f>
        <v/>
      </c>
      <c r="P31" s="95" t="str">
        <f>_xlfn.IFNA(VLOOKUP(P30,CÓDIGOS!$A$2:$B$194,2,),"")</f>
        <v/>
      </c>
      <c r="Q31" s="95" t="str">
        <f>_xlfn.IFNA(VLOOKUP(Q30,CÓDIGOS!$A$2:$B$194,2,),"")</f>
        <v/>
      </c>
      <c r="R31" s="95" t="str">
        <f>_xlfn.IFNA(VLOOKUP(R30,CÓDIGOS!$A$2:$B$194,2,),"")</f>
        <v/>
      </c>
      <c r="S31" s="95" t="str">
        <f>_xlfn.IFNA(VLOOKUP(S30,CÓDIGOS!$A$2:$B$194,2,),"")</f>
        <v/>
      </c>
      <c r="T31" s="95" t="str">
        <f>_xlfn.IFNA(VLOOKUP(T30,CÓDIGOS!$A$2:$B$194,2,),"")</f>
        <v/>
      </c>
      <c r="U31" s="95" t="str">
        <f>_xlfn.IFNA(VLOOKUP(U30,CÓDIGOS!$A$2:$B$194,2,),"")</f>
        <v/>
      </c>
      <c r="V31" s="95" t="str">
        <f>_xlfn.IFNA(VLOOKUP(V30,CÓDIGOS!$A$2:$B$194,2,),"")</f>
        <v/>
      </c>
      <c r="W31" s="95" t="str">
        <f>_xlfn.IFNA(VLOOKUP(W30,CÓDIGOS!$A$2:$B$194,2,),"")</f>
        <v/>
      </c>
      <c r="X31" s="95" t="str">
        <f>_xlfn.IFNA(VLOOKUP(X30,CÓDIGOS!$A$2:$B$194,2,),"")</f>
        <v/>
      </c>
      <c r="Y31" s="95" t="str">
        <f>_xlfn.IFNA(VLOOKUP(Y30,CÓDIGOS!$A$2:$B$194,2,),"")</f>
        <v/>
      </c>
      <c r="Z31" s="96" t="str">
        <f>_xlfn.IFNA(VLOOKUP(Z30,CÓDIGOS!$A$2:$B$194,2,),"")</f>
        <v/>
      </c>
      <c r="AA31" s="95" t="str">
        <f>_xlfn.IFNA(VLOOKUP(AA30,CÓDIGOS!$A$2:$B$194,2,),"")</f>
        <v/>
      </c>
      <c r="AB31" s="95" t="str">
        <f>_xlfn.IFNA(VLOOKUP(AB30,CÓDIGOS!$A$2:$B$194,2,),"")</f>
        <v/>
      </c>
      <c r="AC31" s="95" t="str">
        <f>_xlfn.IFNA(VLOOKUP(AC30,CÓDIGOS!$A$2:$B$194,2,),"")</f>
        <v/>
      </c>
      <c r="AD31" s="97" t="str">
        <f>_xlfn.IFNA(VLOOKUP(AD30,CÓDIGOS!$A$2:$B$194,2,),"")</f>
        <v/>
      </c>
      <c r="AE31" s="77" t="str">
        <f>IF(E30="","",IF(E30="TRANSITION",0,IF(E30="HYBRID",0.5,IF(E30="tre",0,IF(E30="ACROB",IF(ISNUMBER(SEARCH("Dueto",$G$2)),0.1,0.5))))))</f>
        <v/>
      </c>
      <c r="AF31" s="78">
        <f>SUM(F31:AD31)</f>
        <v>0</v>
      </c>
      <c r="AH31" s="55"/>
    </row>
    <row r="32" spans="1:96" s="52" customFormat="1" ht="33.75" customHeight="1" x14ac:dyDescent="0.25">
      <c r="B32" s="101"/>
      <c r="C32" s="102"/>
      <c r="D32" s="98"/>
      <c r="E32" s="102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9"/>
      <c r="AA32" s="67"/>
      <c r="AB32" s="67"/>
      <c r="AC32" s="67"/>
      <c r="AD32" s="67"/>
      <c r="AE32" s="79"/>
      <c r="AF32" s="80"/>
      <c r="AH32" s="55"/>
    </row>
    <row r="33" spans="2:34" s="52" customFormat="1" ht="33.75" customHeight="1" x14ac:dyDescent="0.25">
      <c r="B33" s="103"/>
      <c r="C33" s="104"/>
      <c r="D33" s="99"/>
      <c r="E33" s="104"/>
      <c r="F33" s="95" t="str">
        <f>_xlfn.IFNA(VLOOKUP(F32,CÓDIGOS!$A$2:$B$194,2,),"")</f>
        <v/>
      </c>
      <c r="G33" s="95"/>
      <c r="H33" s="64"/>
      <c r="I33" s="95" t="str">
        <f>_xlfn.IFNA(VLOOKUP(I32,CÓDIGOS!$A$2:$B$194,2,),"")</f>
        <v/>
      </c>
      <c r="J33" s="95" t="str">
        <f>_xlfn.IFNA(VLOOKUP(J32,CÓDIGOS!$A$2:$B$194,2,),"")</f>
        <v/>
      </c>
      <c r="K33" s="95" t="str">
        <f>_xlfn.IFNA(VLOOKUP(K32,CÓDIGOS!$A$2:$B$194,2,),"")</f>
        <v/>
      </c>
      <c r="L33" s="95" t="str">
        <f>_xlfn.IFNA(VLOOKUP(L32,CÓDIGOS!$A$2:$B$194,2,),"")</f>
        <v/>
      </c>
      <c r="M33" s="95" t="str">
        <f>_xlfn.IFNA(VLOOKUP(M32,CÓDIGOS!$A$2:$B$194,2,),"")</f>
        <v/>
      </c>
      <c r="N33" s="95" t="str">
        <f>_xlfn.IFNA(VLOOKUP(N32,CÓDIGOS!$A$2:$B$194,2,),"")</f>
        <v/>
      </c>
      <c r="O33" s="95" t="str">
        <f>_xlfn.IFNA(VLOOKUP(O32,CÓDIGOS!$A$2:$B$194,2,),"")</f>
        <v/>
      </c>
      <c r="P33" s="95" t="str">
        <f>_xlfn.IFNA(VLOOKUP(P32,CÓDIGOS!$A$2:$B$194,2,),"")</f>
        <v/>
      </c>
      <c r="Q33" s="95" t="str">
        <f>_xlfn.IFNA(VLOOKUP(Q32,CÓDIGOS!$A$2:$B$194,2,),"")</f>
        <v/>
      </c>
      <c r="R33" s="95" t="str">
        <f>_xlfn.IFNA(VLOOKUP(R32,CÓDIGOS!$A$2:$B$194,2,),"")</f>
        <v/>
      </c>
      <c r="S33" s="95" t="str">
        <f>_xlfn.IFNA(VLOOKUP(S32,CÓDIGOS!$A$2:$B$194,2,),"")</f>
        <v/>
      </c>
      <c r="T33" s="95" t="str">
        <f>_xlfn.IFNA(VLOOKUP(T32,CÓDIGOS!$A$2:$B$194,2,),"")</f>
        <v/>
      </c>
      <c r="U33" s="95" t="str">
        <f>_xlfn.IFNA(VLOOKUP(U32,CÓDIGOS!$A$2:$B$194,2,),"")</f>
        <v/>
      </c>
      <c r="V33" s="95" t="str">
        <f>_xlfn.IFNA(VLOOKUP(V32,CÓDIGOS!$A$2:$B$194,2,),"")</f>
        <v/>
      </c>
      <c r="W33" s="95" t="str">
        <f>_xlfn.IFNA(VLOOKUP(W32,CÓDIGOS!$A$2:$B$194,2,),"")</f>
        <v/>
      </c>
      <c r="X33" s="95" t="str">
        <f>_xlfn.IFNA(VLOOKUP(X32,CÓDIGOS!$A$2:$B$194,2,),"")</f>
        <v/>
      </c>
      <c r="Y33" s="95" t="str">
        <f>_xlfn.IFNA(VLOOKUP(Y32,CÓDIGOS!$A$2:$B$194,2,),"")</f>
        <v/>
      </c>
      <c r="Z33" s="96" t="str">
        <f>_xlfn.IFNA(VLOOKUP(Z32,CÓDIGOS!$A$2:$B$194,2,),"")</f>
        <v/>
      </c>
      <c r="AA33" s="95" t="str">
        <f>_xlfn.IFNA(VLOOKUP(AA32,CÓDIGOS!$A$2:$B$194,2,),"")</f>
        <v/>
      </c>
      <c r="AB33" s="95" t="str">
        <f>_xlfn.IFNA(VLOOKUP(AB32,CÓDIGOS!$A$2:$B$194,2,),"")</f>
        <v/>
      </c>
      <c r="AC33" s="95" t="str">
        <f>_xlfn.IFNA(VLOOKUP(AC32,CÓDIGOS!$A$2:$B$194,2,),"")</f>
        <v/>
      </c>
      <c r="AD33" s="97" t="str">
        <f>_xlfn.IFNA(VLOOKUP(AD32,CÓDIGOS!$A$2:$B$194,2,),"")</f>
        <v/>
      </c>
      <c r="AE33" s="77" t="str">
        <f>IF(E32="","",IF(E32="TRANSITION",0,IF(E32="HYBRID",0.5,IF(E32="tre",0,IF(E32="ACROB",IF(ISNUMBER(SEARCH("Dueto",$G$2)),0.1,0.5))))))</f>
        <v/>
      </c>
      <c r="AF33" s="78">
        <f>SUM(F33:AD33)</f>
        <v>0</v>
      </c>
      <c r="AH33" s="55"/>
    </row>
    <row r="34" spans="2:34" s="52" customFormat="1" ht="33.75" customHeight="1" x14ac:dyDescent="0.25">
      <c r="B34" s="101"/>
      <c r="C34" s="102"/>
      <c r="D34" s="98"/>
      <c r="E34" s="102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9"/>
      <c r="AA34" s="67"/>
      <c r="AB34" s="67"/>
      <c r="AC34" s="67"/>
      <c r="AD34" s="67"/>
      <c r="AE34" s="79"/>
      <c r="AF34" s="80"/>
      <c r="AH34" s="55"/>
    </row>
    <row r="35" spans="2:34" s="52" customFormat="1" ht="33.75" customHeight="1" x14ac:dyDescent="0.25">
      <c r="B35" s="103"/>
      <c r="C35" s="104"/>
      <c r="D35" s="99"/>
      <c r="E35" s="104"/>
      <c r="F35" s="95" t="str">
        <f>_xlfn.IFNA(VLOOKUP(F34,CÓDIGOS!$A$2:$B$194,2,),"")</f>
        <v/>
      </c>
      <c r="G35" s="95" t="str">
        <f>_xlfn.IFNA(VLOOKUP(G34,CÓDIGOS!$A$2:$B$194,2,),"")</f>
        <v/>
      </c>
      <c r="H35" s="95" t="str">
        <f>_xlfn.IFNA(VLOOKUP(H34,CÓDIGOS!$A$2:$B$194,2,),"")</f>
        <v/>
      </c>
      <c r="I35" s="95" t="str">
        <f>_xlfn.IFNA(VLOOKUP(I34,CÓDIGOS!$A$2:$B$194,2,),"")</f>
        <v/>
      </c>
      <c r="J35" s="95" t="str">
        <f>_xlfn.IFNA(VLOOKUP(J34,CÓDIGOS!$A$2:$B$194,2,),"")</f>
        <v/>
      </c>
      <c r="K35" s="95" t="str">
        <f>_xlfn.IFNA(VLOOKUP(K34,CÓDIGOS!$A$2:$B$194,2,),"")</f>
        <v/>
      </c>
      <c r="L35" s="95" t="str">
        <f>_xlfn.IFNA(VLOOKUP(L34,CÓDIGOS!$A$2:$B$194,2,),"")</f>
        <v/>
      </c>
      <c r="M35" s="95" t="str">
        <f>_xlfn.IFNA(VLOOKUP(M34,CÓDIGOS!$A$2:$B$194,2,),"")</f>
        <v/>
      </c>
      <c r="N35" s="95" t="str">
        <f>_xlfn.IFNA(VLOOKUP(N34,CÓDIGOS!$A$2:$B$194,2,),"")</f>
        <v/>
      </c>
      <c r="O35" s="95" t="str">
        <f>_xlfn.IFNA(VLOOKUP(O34,CÓDIGOS!$A$2:$B$194,2,),"")</f>
        <v/>
      </c>
      <c r="P35" s="95" t="str">
        <f>_xlfn.IFNA(VLOOKUP(P34,CÓDIGOS!$A$2:$B$194,2,),"")</f>
        <v/>
      </c>
      <c r="Q35" s="95" t="str">
        <f>_xlfn.IFNA(VLOOKUP(Q34,CÓDIGOS!$A$2:$B$194,2,),"")</f>
        <v/>
      </c>
      <c r="R35" s="95" t="str">
        <f>_xlfn.IFNA(VLOOKUP(R34,CÓDIGOS!$A$2:$B$194,2,),"")</f>
        <v/>
      </c>
      <c r="S35" s="95" t="str">
        <f>_xlfn.IFNA(VLOOKUP(S34,CÓDIGOS!$A$2:$B$194,2,),"")</f>
        <v/>
      </c>
      <c r="T35" s="95" t="str">
        <f>_xlfn.IFNA(VLOOKUP(T34,CÓDIGOS!$A$2:$B$194,2,),"")</f>
        <v/>
      </c>
      <c r="U35" s="95" t="str">
        <f>_xlfn.IFNA(VLOOKUP(U34,CÓDIGOS!$A$2:$B$194,2,),"")</f>
        <v/>
      </c>
      <c r="V35" s="95" t="str">
        <f>_xlfn.IFNA(VLOOKUP(V34,CÓDIGOS!$A$2:$B$194,2,),"")</f>
        <v/>
      </c>
      <c r="W35" s="95" t="str">
        <f>_xlfn.IFNA(VLOOKUP(W34,CÓDIGOS!$A$2:$B$194,2,),"")</f>
        <v/>
      </c>
      <c r="X35" s="95" t="str">
        <f>_xlfn.IFNA(VLOOKUP(X34,CÓDIGOS!$A$2:$B$194,2,),"")</f>
        <v/>
      </c>
      <c r="Y35" s="95" t="str">
        <f>_xlfn.IFNA(VLOOKUP(Y34,CÓDIGOS!$A$2:$B$194,2,),"")</f>
        <v/>
      </c>
      <c r="Z35" s="96" t="str">
        <f>_xlfn.IFNA(VLOOKUP(Z34,CÓDIGOS!$A$2:$B$194,2,),"")</f>
        <v/>
      </c>
      <c r="AA35" s="95" t="str">
        <f>_xlfn.IFNA(VLOOKUP(AA34,CÓDIGOS!$A$2:$B$194,2,),"")</f>
        <v/>
      </c>
      <c r="AB35" s="95" t="str">
        <f>_xlfn.IFNA(VLOOKUP(AB34,CÓDIGOS!$A$2:$B$194,2,),"")</f>
        <v/>
      </c>
      <c r="AC35" s="95" t="str">
        <f>_xlfn.IFNA(VLOOKUP(AC34,CÓDIGOS!$A$2:$B$194,2,),"")</f>
        <v/>
      </c>
      <c r="AD35" s="97" t="str">
        <f>_xlfn.IFNA(VLOOKUP(AD34,CÓDIGOS!$A$2:$B$194,2,),"")</f>
        <v/>
      </c>
      <c r="AE35" s="77" t="str">
        <f>IF(E34="","",IF(E34="TRANSITION",0,IF(E34="HYBRID",0.5,IF(E34="tre",0,IF(E34="ACROB",IF(ISNUMBER(SEARCH("Dueto",$G$2)),0.1,0.5))))))</f>
        <v/>
      </c>
      <c r="AF35" s="78">
        <f>SUM(F35:AD35)</f>
        <v>0</v>
      </c>
      <c r="AH35" s="55"/>
    </row>
    <row r="36" spans="2:34" s="52" customFormat="1" ht="33.75" customHeight="1" x14ac:dyDescent="0.25">
      <c r="B36" s="101"/>
      <c r="C36" s="102"/>
      <c r="D36" s="98"/>
      <c r="E36" s="102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9"/>
      <c r="AA36" s="67"/>
      <c r="AB36" s="67"/>
      <c r="AC36" s="67"/>
      <c r="AD36" s="67"/>
      <c r="AE36" s="79"/>
      <c r="AF36" s="80"/>
      <c r="AH36" s="55"/>
    </row>
    <row r="37" spans="2:34" s="52" customFormat="1" ht="33.75" customHeight="1" x14ac:dyDescent="0.25">
      <c r="B37" s="103"/>
      <c r="C37" s="104"/>
      <c r="D37" s="99"/>
      <c r="E37" s="104"/>
      <c r="F37" s="95" t="str">
        <f>_xlfn.IFNA(VLOOKUP(F36,CÓDIGOS!$A$2:$B$194,2,),"")</f>
        <v/>
      </c>
      <c r="G37" s="95" t="str">
        <f>_xlfn.IFNA(VLOOKUP(G36,CÓDIGOS!$A$2:$B$194,2,),"")</f>
        <v/>
      </c>
      <c r="H37" s="95" t="str">
        <f>_xlfn.IFNA(VLOOKUP(H36,CÓDIGOS!$A$2:$B$194,2,),"")</f>
        <v/>
      </c>
      <c r="I37" s="95" t="str">
        <f>_xlfn.IFNA(VLOOKUP(I36,CÓDIGOS!$A$2:$B$194,2,),"")</f>
        <v/>
      </c>
      <c r="J37" s="95" t="str">
        <f>_xlfn.IFNA(VLOOKUP(J36,CÓDIGOS!$A$2:$B$194,2,),"")</f>
        <v/>
      </c>
      <c r="K37" s="95" t="str">
        <f>_xlfn.IFNA(VLOOKUP(K36,CÓDIGOS!$A$2:$B$194,2,),"")</f>
        <v/>
      </c>
      <c r="L37" s="95" t="str">
        <f>_xlfn.IFNA(VLOOKUP(L36,CÓDIGOS!$A$2:$B$194,2,),"")</f>
        <v/>
      </c>
      <c r="M37" s="95" t="str">
        <f>_xlfn.IFNA(VLOOKUP(M36,CÓDIGOS!$A$2:$B$194,2,),"")</f>
        <v/>
      </c>
      <c r="N37" s="95" t="str">
        <f>_xlfn.IFNA(VLOOKUP(N36,CÓDIGOS!$A$2:$B$194,2,),"")</f>
        <v/>
      </c>
      <c r="O37" s="95" t="str">
        <f>_xlfn.IFNA(VLOOKUP(O36,CÓDIGOS!$A$2:$B$194,2,),"")</f>
        <v/>
      </c>
      <c r="P37" s="95" t="str">
        <f>_xlfn.IFNA(VLOOKUP(P36,CÓDIGOS!$A$2:$B$194,2,),"")</f>
        <v/>
      </c>
      <c r="Q37" s="95" t="str">
        <f>_xlfn.IFNA(VLOOKUP(Q36,CÓDIGOS!$A$2:$B$194,2,),"")</f>
        <v/>
      </c>
      <c r="R37" s="95" t="str">
        <f>_xlfn.IFNA(VLOOKUP(R36,CÓDIGOS!$A$2:$B$194,2,),"")</f>
        <v/>
      </c>
      <c r="S37" s="95" t="str">
        <f>_xlfn.IFNA(VLOOKUP(S36,CÓDIGOS!$A$2:$B$194,2,),"")</f>
        <v/>
      </c>
      <c r="T37" s="95" t="str">
        <f>_xlfn.IFNA(VLOOKUP(T36,CÓDIGOS!$A$2:$B$194,2,),"")</f>
        <v/>
      </c>
      <c r="U37" s="95" t="str">
        <f>_xlfn.IFNA(VLOOKUP(U36,CÓDIGOS!$A$2:$B$194,2,),"")</f>
        <v/>
      </c>
      <c r="V37" s="95" t="str">
        <f>_xlfn.IFNA(VLOOKUP(V36,CÓDIGOS!$A$2:$B$194,2,),"")</f>
        <v/>
      </c>
      <c r="W37" s="95" t="str">
        <f>_xlfn.IFNA(VLOOKUP(W36,CÓDIGOS!$A$2:$B$194,2,),"")</f>
        <v/>
      </c>
      <c r="X37" s="95" t="str">
        <f>_xlfn.IFNA(VLOOKUP(X36,CÓDIGOS!$A$2:$B$194,2,),"")</f>
        <v/>
      </c>
      <c r="Y37" s="95" t="str">
        <f>_xlfn.IFNA(VLOOKUP(Y36,CÓDIGOS!$A$2:$B$194,2,),"")</f>
        <v/>
      </c>
      <c r="Z37" s="96" t="str">
        <f>_xlfn.IFNA(VLOOKUP(Z36,CÓDIGOS!$A$2:$B$194,2,),"")</f>
        <v/>
      </c>
      <c r="AA37" s="95" t="str">
        <f>_xlfn.IFNA(VLOOKUP(AA36,CÓDIGOS!$A$2:$B$194,2,),"")</f>
        <v/>
      </c>
      <c r="AB37" s="95" t="str">
        <f>_xlfn.IFNA(VLOOKUP(AB36,CÓDIGOS!$A$2:$B$194,2,),"")</f>
        <v/>
      </c>
      <c r="AC37" s="95" t="str">
        <f>_xlfn.IFNA(VLOOKUP(AC36,CÓDIGOS!$A$2:$B$194,2,),"")</f>
        <v/>
      </c>
      <c r="AD37" s="97" t="str">
        <f>_xlfn.IFNA(VLOOKUP(AD36,CÓDIGOS!$A$2:$B$194,2,),"")</f>
        <v/>
      </c>
      <c r="AE37" s="77" t="str">
        <f>IF(E36="","",IF(E36="TRANSITION",0,IF(E36="HYBRID",0.5,IF(E36="tre",0,IF(E36="ACROB",IF(ISNUMBER(SEARCH("Dueto",$G$2)),0.1,0.5))))))</f>
        <v/>
      </c>
      <c r="AF37" s="78">
        <f>SUM(F37:AD37)</f>
        <v>0</v>
      </c>
      <c r="AH37" s="55"/>
    </row>
    <row r="38" spans="2:34" s="52" customFormat="1" ht="33.75" customHeight="1" x14ac:dyDescent="0.25">
      <c r="B38" s="101"/>
      <c r="C38" s="102"/>
      <c r="D38" s="98"/>
      <c r="E38" s="102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9"/>
      <c r="AA38" s="67"/>
      <c r="AB38" s="67"/>
      <c r="AC38" s="67"/>
      <c r="AD38" s="67"/>
      <c r="AE38" s="79"/>
      <c r="AF38" s="80"/>
      <c r="AH38" s="55"/>
    </row>
    <row r="39" spans="2:34" s="52" customFormat="1" ht="33.75" customHeight="1" x14ac:dyDescent="0.25">
      <c r="B39" s="103"/>
      <c r="C39" s="104"/>
      <c r="D39" s="99"/>
      <c r="E39" s="104"/>
      <c r="F39" s="95" t="str">
        <f>_xlfn.IFNA(VLOOKUP(F38,CÓDIGOS!$A$2:$B$194,2,),"")</f>
        <v/>
      </c>
      <c r="G39" s="95" t="str">
        <f>_xlfn.IFNA(VLOOKUP(G38,CÓDIGOS!$A$2:$B$194,2,),"")</f>
        <v/>
      </c>
      <c r="H39" s="95" t="str">
        <f>_xlfn.IFNA(VLOOKUP(H38,CÓDIGOS!$A$2:$B$194,2,),"")</f>
        <v/>
      </c>
      <c r="I39" s="95" t="str">
        <f>_xlfn.IFNA(VLOOKUP(I38,CÓDIGOS!$A$2:$B$194,2,),"")</f>
        <v/>
      </c>
      <c r="J39" s="95" t="str">
        <f>_xlfn.IFNA(VLOOKUP(J38,CÓDIGOS!$A$2:$B$194,2,),"")</f>
        <v/>
      </c>
      <c r="K39" s="95" t="str">
        <f>_xlfn.IFNA(VLOOKUP(K38,CÓDIGOS!$A$2:$B$194,2,),"")</f>
        <v/>
      </c>
      <c r="L39" s="95" t="str">
        <f>_xlfn.IFNA(VLOOKUP(L38,CÓDIGOS!$A$2:$B$194,2,),"")</f>
        <v/>
      </c>
      <c r="M39" s="95" t="str">
        <f>_xlfn.IFNA(VLOOKUP(M38,CÓDIGOS!$A$2:$B$194,2,),"")</f>
        <v/>
      </c>
      <c r="N39" s="95" t="str">
        <f>_xlfn.IFNA(VLOOKUP(N38,CÓDIGOS!$A$2:$B$194,2,),"")</f>
        <v/>
      </c>
      <c r="O39" s="95" t="str">
        <f>_xlfn.IFNA(VLOOKUP(O38,CÓDIGOS!$A$2:$B$194,2,),"")</f>
        <v/>
      </c>
      <c r="P39" s="95" t="str">
        <f>_xlfn.IFNA(VLOOKUP(P38,CÓDIGOS!$A$2:$B$194,2,),"")</f>
        <v/>
      </c>
      <c r="Q39" s="95" t="str">
        <f>_xlfn.IFNA(VLOOKUP(Q38,CÓDIGOS!$A$2:$B$194,2,),"")</f>
        <v/>
      </c>
      <c r="R39" s="95" t="str">
        <f>_xlfn.IFNA(VLOOKUP(R38,CÓDIGOS!$A$2:$B$194,2,),"")</f>
        <v/>
      </c>
      <c r="S39" s="95" t="str">
        <f>_xlfn.IFNA(VLOOKUP(S38,CÓDIGOS!$A$2:$B$194,2,),"")</f>
        <v/>
      </c>
      <c r="T39" s="95" t="str">
        <f>_xlfn.IFNA(VLOOKUP(T38,CÓDIGOS!$A$2:$B$194,2,),"")</f>
        <v/>
      </c>
      <c r="U39" s="95" t="str">
        <f>_xlfn.IFNA(VLOOKUP(U38,CÓDIGOS!$A$2:$B$194,2,),"")</f>
        <v/>
      </c>
      <c r="V39" s="95" t="str">
        <f>_xlfn.IFNA(VLOOKUP(V38,CÓDIGOS!$A$2:$B$194,2,),"")</f>
        <v/>
      </c>
      <c r="W39" s="95" t="str">
        <f>_xlfn.IFNA(VLOOKUP(W38,CÓDIGOS!$A$2:$B$194,2,),"")</f>
        <v/>
      </c>
      <c r="X39" s="95" t="str">
        <f>_xlfn.IFNA(VLOOKUP(X38,CÓDIGOS!$A$2:$B$194,2,),"")</f>
        <v/>
      </c>
      <c r="Y39" s="95" t="str">
        <f>_xlfn.IFNA(VLOOKUP(Y38,CÓDIGOS!$A$2:$B$194,2,),"")</f>
        <v/>
      </c>
      <c r="Z39" s="96" t="str">
        <f>_xlfn.IFNA(VLOOKUP(Z38,CÓDIGOS!$A$2:$B$194,2,),"")</f>
        <v/>
      </c>
      <c r="AA39" s="95" t="str">
        <f>_xlfn.IFNA(VLOOKUP(AA38,CÓDIGOS!$A$2:$B$194,2,),"")</f>
        <v/>
      </c>
      <c r="AB39" s="95" t="str">
        <f>_xlfn.IFNA(VLOOKUP(AB38,CÓDIGOS!$A$2:$B$194,2,),"")</f>
        <v/>
      </c>
      <c r="AC39" s="95" t="str">
        <f>_xlfn.IFNA(VLOOKUP(AC38,CÓDIGOS!$A$2:$B$194,2,),"")</f>
        <v/>
      </c>
      <c r="AD39" s="97" t="str">
        <f>_xlfn.IFNA(VLOOKUP(AD38,CÓDIGOS!$A$2:$B$194,2,),"")</f>
        <v/>
      </c>
      <c r="AE39" s="77" t="str">
        <f>IF(E38="","",IF(E38="TRANSITION",0,IF(E38="HYBRID",0.5,IF(E38="tre",0,IF(E38="ACROB",IF(ISNUMBER(SEARCH("Dueto",$G$2)),0.1,0.5))))))</f>
        <v/>
      </c>
      <c r="AF39" s="78">
        <f>SUM(F39:AD39)</f>
        <v>0</v>
      </c>
      <c r="AH39" s="55"/>
    </row>
    <row r="40" spans="2:34" s="52" customFormat="1" ht="33.75" customHeight="1" x14ac:dyDescent="0.25">
      <c r="B40" s="101"/>
      <c r="C40" s="102"/>
      <c r="D40" s="98"/>
      <c r="E40" s="102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9"/>
      <c r="AA40" s="67"/>
      <c r="AB40" s="67"/>
      <c r="AC40" s="67"/>
      <c r="AD40" s="67"/>
      <c r="AE40" s="79"/>
      <c r="AF40" s="80"/>
    </row>
    <row r="41" spans="2:34" s="52" customFormat="1" ht="33.75" customHeight="1" x14ac:dyDescent="0.25">
      <c r="B41" s="103"/>
      <c r="C41" s="104"/>
      <c r="D41" s="99"/>
      <c r="E41" s="104"/>
      <c r="F41" s="95" t="str">
        <f>_xlfn.IFNA(VLOOKUP(F40,CÓDIGOS!$A$2:$B$194,2,),"")</f>
        <v/>
      </c>
      <c r="G41" s="95" t="str">
        <f>_xlfn.IFNA(VLOOKUP(G40,CÓDIGOS!$A$2:$B$194,2,),"")</f>
        <v/>
      </c>
      <c r="H41" s="95" t="str">
        <f>_xlfn.IFNA(VLOOKUP(H40,CÓDIGOS!$A$2:$B$194,2,),"")</f>
        <v/>
      </c>
      <c r="I41" s="95" t="str">
        <f>_xlfn.IFNA(VLOOKUP(I40,CÓDIGOS!$A$2:$B$194,2,),"")</f>
        <v/>
      </c>
      <c r="J41" s="95" t="str">
        <f>_xlfn.IFNA(VLOOKUP(J40,CÓDIGOS!$A$2:$B$194,2,),"")</f>
        <v/>
      </c>
      <c r="K41" s="95" t="str">
        <f>_xlfn.IFNA(VLOOKUP(K40,CÓDIGOS!$A$2:$B$194,2,),"")</f>
        <v/>
      </c>
      <c r="L41" s="95" t="str">
        <f>_xlfn.IFNA(VLOOKUP(L40,CÓDIGOS!$A$2:$B$194,2,),"")</f>
        <v/>
      </c>
      <c r="M41" s="95" t="str">
        <f>_xlfn.IFNA(VLOOKUP(M40,CÓDIGOS!$A$2:$B$194,2,),"")</f>
        <v/>
      </c>
      <c r="N41" s="95" t="str">
        <f>_xlfn.IFNA(VLOOKUP(N40,CÓDIGOS!$A$2:$B$194,2,),"")</f>
        <v/>
      </c>
      <c r="O41" s="95" t="str">
        <f>_xlfn.IFNA(VLOOKUP(O40,CÓDIGOS!$A$2:$B$194,2,),"")</f>
        <v/>
      </c>
      <c r="P41" s="95" t="str">
        <f>_xlfn.IFNA(VLOOKUP(P40,CÓDIGOS!$A$2:$B$194,2,),"")</f>
        <v/>
      </c>
      <c r="Q41" s="95" t="str">
        <f>_xlfn.IFNA(VLOOKUP(Q40,CÓDIGOS!$A$2:$B$194,2,),"")</f>
        <v/>
      </c>
      <c r="R41" s="95" t="str">
        <f>_xlfn.IFNA(VLOOKUP(R40,CÓDIGOS!$A$2:$B$194,2,),"")</f>
        <v/>
      </c>
      <c r="S41" s="95" t="str">
        <f>_xlfn.IFNA(VLOOKUP(S40,CÓDIGOS!$A$2:$B$194,2,),"")</f>
        <v/>
      </c>
      <c r="T41" s="95" t="str">
        <f>_xlfn.IFNA(VLOOKUP(T40,CÓDIGOS!$A$2:$B$194,2,),"")</f>
        <v/>
      </c>
      <c r="U41" s="95" t="str">
        <f>_xlfn.IFNA(VLOOKUP(U40,CÓDIGOS!$A$2:$B$194,2,),"")</f>
        <v/>
      </c>
      <c r="V41" s="95" t="str">
        <f>_xlfn.IFNA(VLOOKUP(V40,CÓDIGOS!$A$2:$B$194,2,),"")</f>
        <v/>
      </c>
      <c r="W41" s="95" t="str">
        <f>_xlfn.IFNA(VLOOKUP(W40,CÓDIGOS!$A$2:$B$194,2,),"")</f>
        <v/>
      </c>
      <c r="X41" s="95" t="str">
        <f>_xlfn.IFNA(VLOOKUP(X40,CÓDIGOS!$A$2:$B$194,2,),"")</f>
        <v/>
      </c>
      <c r="Y41" s="95" t="str">
        <f>_xlfn.IFNA(VLOOKUP(Y40,CÓDIGOS!$A$2:$B$194,2,),"")</f>
        <v/>
      </c>
      <c r="Z41" s="96" t="str">
        <f>_xlfn.IFNA(VLOOKUP(Z40,CÓDIGOS!$A$2:$B$194,2,),"")</f>
        <v/>
      </c>
      <c r="AA41" s="95" t="str">
        <f>_xlfn.IFNA(VLOOKUP(AA40,CÓDIGOS!$A$2:$B$194,2,),"")</f>
        <v/>
      </c>
      <c r="AB41" s="95" t="str">
        <f>_xlfn.IFNA(VLOOKUP(AB40,CÓDIGOS!$A$2:$B$194,2,),"")</f>
        <v/>
      </c>
      <c r="AC41" s="95" t="str">
        <f>_xlfn.IFNA(VLOOKUP(AC40,CÓDIGOS!$A$2:$B$194,2,),"")</f>
        <v/>
      </c>
      <c r="AD41" s="97" t="str">
        <f>_xlfn.IFNA(VLOOKUP(AD40,CÓDIGOS!$A$2:$B$194,2,),"")</f>
        <v/>
      </c>
      <c r="AE41" s="77" t="str">
        <f>IF(E40="","",IF(E40="TRANSITION",0,IF(E40="HYBRID",0.5,IF(E40="tre",0,IF(E40="ACROB",IF(ISNUMBER(SEARCH("Dueto",$G$2)),0.1,0.5))))))</f>
        <v/>
      </c>
      <c r="AF41" s="78">
        <f>SUM(F41:AD41)</f>
        <v>0</v>
      </c>
    </row>
    <row r="42" spans="2:34" s="52" customFormat="1" ht="33.75" customHeight="1" x14ac:dyDescent="0.25">
      <c r="B42" s="101"/>
      <c r="C42" s="102"/>
      <c r="D42" s="98"/>
      <c r="E42" s="102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9"/>
      <c r="AA42" s="67"/>
      <c r="AB42" s="67"/>
      <c r="AC42" s="67"/>
      <c r="AD42" s="67"/>
      <c r="AE42" s="79"/>
      <c r="AF42" s="80"/>
    </row>
    <row r="43" spans="2:34" s="52" customFormat="1" ht="33.75" customHeight="1" x14ac:dyDescent="0.25">
      <c r="B43" s="103"/>
      <c r="C43" s="104"/>
      <c r="D43" s="99"/>
      <c r="E43" s="104"/>
      <c r="F43" s="95" t="str">
        <f>_xlfn.IFNA(VLOOKUP(F42,CÓDIGOS!$A$2:$B$194,2,),"")</f>
        <v/>
      </c>
      <c r="G43" s="95" t="str">
        <f>_xlfn.IFNA(VLOOKUP(G42,CÓDIGOS!$A$2:$B$194,2,),"")</f>
        <v/>
      </c>
      <c r="H43" s="95" t="str">
        <f>_xlfn.IFNA(VLOOKUP(H42,CÓDIGOS!$A$2:$B$194,2,),"")</f>
        <v/>
      </c>
      <c r="I43" s="95" t="str">
        <f>_xlfn.IFNA(VLOOKUP(I42,CÓDIGOS!$A$2:$B$194,2,),"")</f>
        <v/>
      </c>
      <c r="J43" s="95" t="str">
        <f>_xlfn.IFNA(VLOOKUP(J42,CÓDIGOS!$A$2:$B$194,2,),"")</f>
        <v/>
      </c>
      <c r="K43" s="95" t="str">
        <f>_xlfn.IFNA(VLOOKUP(K42,CÓDIGOS!$A$2:$B$194,2,),"")</f>
        <v/>
      </c>
      <c r="L43" s="95" t="str">
        <f>_xlfn.IFNA(VLOOKUP(L42,CÓDIGOS!$A$2:$B$194,2,),"")</f>
        <v/>
      </c>
      <c r="M43" s="95" t="str">
        <f>_xlfn.IFNA(VLOOKUP(M42,CÓDIGOS!$A$2:$B$194,2,),"")</f>
        <v/>
      </c>
      <c r="N43" s="95" t="str">
        <f>_xlfn.IFNA(VLOOKUP(N42,CÓDIGOS!$A$2:$B$194,2,),"")</f>
        <v/>
      </c>
      <c r="O43" s="95" t="str">
        <f>_xlfn.IFNA(VLOOKUP(O42,CÓDIGOS!$A$2:$B$194,2,),"")</f>
        <v/>
      </c>
      <c r="P43" s="95" t="str">
        <f>_xlfn.IFNA(VLOOKUP(P42,CÓDIGOS!$A$2:$B$194,2,),"")</f>
        <v/>
      </c>
      <c r="Q43" s="95" t="str">
        <f>_xlfn.IFNA(VLOOKUP(Q42,CÓDIGOS!$A$2:$B$194,2,),"")</f>
        <v/>
      </c>
      <c r="R43" s="95" t="str">
        <f>_xlfn.IFNA(VLOOKUP(R42,CÓDIGOS!$A$2:$B$194,2,),"")</f>
        <v/>
      </c>
      <c r="S43" s="95" t="str">
        <f>_xlfn.IFNA(VLOOKUP(S42,CÓDIGOS!$A$2:$B$194,2,),"")</f>
        <v/>
      </c>
      <c r="T43" s="95" t="str">
        <f>_xlfn.IFNA(VLOOKUP(T42,CÓDIGOS!$A$2:$B$194,2,),"")</f>
        <v/>
      </c>
      <c r="U43" s="95" t="str">
        <f>_xlfn.IFNA(VLOOKUP(U42,CÓDIGOS!$A$2:$B$194,2,),"")</f>
        <v/>
      </c>
      <c r="V43" s="95" t="str">
        <f>_xlfn.IFNA(VLOOKUP(V42,CÓDIGOS!$A$2:$B$194,2,),"")</f>
        <v/>
      </c>
      <c r="W43" s="95" t="str">
        <f>_xlfn.IFNA(VLOOKUP(W42,CÓDIGOS!$A$2:$B$194,2,),"")</f>
        <v/>
      </c>
      <c r="X43" s="95" t="str">
        <f>_xlfn.IFNA(VLOOKUP(X42,CÓDIGOS!$A$2:$B$194,2,),"")</f>
        <v/>
      </c>
      <c r="Y43" s="95" t="str">
        <f>_xlfn.IFNA(VLOOKUP(Y42,CÓDIGOS!$A$2:$B$194,2,),"")</f>
        <v/>
      </c>
      <c r="Z43" s="96" t="str">
        <f>_xlfn.IFNA(VLOOKUP(Z42,CÓDIGOS!$A$2:$B$194,2,),"")</f>
        <v/>
      </c>
      <c r="AA43" s="95" t="str">
        <f>_xlfn.IFNA(VLOOKUP(AA42,CÓDIGOS!$A$2:$B$194,2,),"")</f>
        <v/>
      </c>
      <c r="AB43" s="95" t="str">
        <f>_xlfn.IFNA(VLOOKUP(AB42,CÓDIGOS!$A$2:$B$194,2,),"")</f>
        <v/>
      </c>
      <c r="AC43" s="95" t="str">
        <f>_xlfn.IFNA(VLOOKUP(AC42,CÓDIGOS!$A$2:$B$194,2,),"")</f>
        <v/>
      </c>
      <c r="AD43" s="97" t="str">
        <f>_xlfn.IFNA(VLOOKUP(AD42,CÓDIGOS!$A$2:$B$194,2,),"")</f>
        <v/>
      </c>
      <c r="AE43" s="77" t="str">
        <f>IF(E42="","",IF(E42="TRANSITION",0,IF(E42="HYBRID",0.5,IF(E42="tre",0,IF(E42="ACROB",IF(ISNUMBER(SEARCH("Dueto",$G$2)),0.1,0.5))))))</f>
        <v/>
      </c>
      <c r="AF43" s="78">
        <f>SUM(F43:AD43)</f>
        <v>0</v>
      </c>
    </row>
    <row r="44" spans="2:34" s="52" customFormat="1" ht="33.75" customHeight="1" x14ac:dyDescent="0.25">
      <c r="B44" s="101"/>
      <c r="C44" s="102"/>
      <c r="D44" s="98"/>
      <c r="E44" s="102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9"/>
      <c r="AA44" s="67"/>
      <c r="AB44" s="67"/>
      <c r="AC44" s="67"/>
      <c r="AD44" s="67"/>
      <c r="AE44" s="79"/>
      <c r="AF44" s="80"/>
    </row>
    <row r="45" spans="2:34" s="52" customFormat="1" ht="33.75" customHeight="1" x14ac:dyDescent="0.25">
      <c r="B45" s="103"/>
      <c r="C45" s="104"/>
      <c r="D45" s="99"/>
      <c r="E45" s="104"/>
      <c r="F45" s="95" t="str">
        <f>_xlfn.IFNA(VLOOKUP(F44,CÓDIGOS!$A$2:$B$194,2,),"")</f>
        <v/>
      </c>
      <c r="G45" s="95" t="str">
        <f>_xlfn.IFNA(VLOOKUP(G44,CÓDIGOS!$A$2:$B$194,2,),"")</f>
        <v/>
      </c>
      <c r="H45" s="95" t="str">
        <f>_xlfn.IFNA(VLOOKUP(H44,CÓDIGOS!$A$2:$B$194,2,),"")</f>
        <v/>
      </c>
      <c r="I45" s="95" t="str">
        <f>_xlfn.IFNA(VLOOKUP(I44,CÓDIGOS!$A$2:$B$194,2,),"")</f>
        <v/>
      </c>
      <c r="J45" s="95" t="str">
        <f>_xlfn.IFNA(VLOOKUP(J44,CÓDIGOS!$A$2:$B$194,2,),"")</f>
        <v/>
      </c>
      <c r="K45" s="95" t="str">
        <f>_xlfn.IFNA(VLOOKUP(K44,CÓDIGOS!$A$2:$B$194,2,),"")</f>
        <v/>
      </c>
      <c r="L45" s="95" t="str">
        <f>_xlfn.IFNA(VLOOKUP(L44,CÓDIGOS!$A$2:$B$194,2,),"")</f>
        <v/>
      </c>
      <c r="M45" s="95" t="str">
        <f>_xlfn.IFNA(VLOOKUP(M44,CÓDIGOS!$A$2:$B$194,2,),"")</f>
        <v/>
      </c>
      <c r="N45" s="95" t="str">
        <f>_xlfn.IFNA(VLOOKUP(N44,CÓDIGOS!$A$2:$B$194,2,),"")</f>
        <v/>
      </c>
      <c r="O45" s="95" t="str">
        <f>_xlfn.IFNA(VLOOKUP(O44,CÓDIGOS!$A$2:$B$194,2,),"")</f>
        <v/>
      </c>
      <c r="P45" s="95" t="str">
        <f>_xlfn.IFNA(VLOOKUP(P44,CÓDIGOS!$A$2:$B$194,2,),"")</f>
        <v/>
      </c>
      <c r="Q45" s="95" t="str">
        <f>_xlfn.IFNA(VLOOKUP(Q44,CÓDIGOS!$A$2:$B$194,2,),"")</f>
        <v/>
      </c>
      <c r="R45" s="95" t="str">
        <f>_xlfn.IFNA(VLOOKUP(R44,CÓDIGOS!$A$2:$B$194,2,),"")</f>
        <v/>
      </c>
      <c r="S45" s="95" t="str">
        <f>_xlfn.IFNA(VLOOKUP(S44,CÓDIGOS!$A$2:$B$194,2,),"")</f>
        <v/>
      </c>
      <c r="T45" s="95" t="str">
        <f>_xlfn.IFNA(VLOOKUP(T44,CÓDIGOS!$A$2:$B$194,2,),"")</f>
        <v/>
      </c>
      <c r="U45" s="95" t="str">
        <f>_xlfn.IFNA(VLOOKUP(U44,CÓDIGOS!$A$2:$B$194,2,),"")</f>
        <v/>
      </c>
      <c r="V45" s="95" t="str">
        <f>_xlfn.IFNA(VLOOKUP(V44,CÓDIGOS!$A$2:$B$194,2,),"")</f>
        <v/>
      </c>
      <c r="W45" s="95" t="str">
        <f>_xlfn.IFNA(VLOOKUP(W44,CÓDIGOS!$A$2:$B$194,2,),"")</f>
        <v/>
      </c>
      <c r="X45" s="95" t="str">
        <f>_xlfn.IFNA(VLOOKUP(X44,CÓDIGOS!$A$2:$B$194,2,),"")</f>
        <v/>
      </c>
      <c r="Y45" s="95" t="str">
        <f>_xlfn.IFNA(VLOOKUP(Y44,CÓDIGOS!$A$2:$B$194,2,),"")</f>
        <v/>
      </c>
      <c r="Z45" s="96" t="str">
        <f>_xlfn.IFNA(VLOOKUP(Z44,CÓDIGOS!$A$2:$B$194,2,),"")</f>
        <v/>
      </c>
      <c r="AA45" s="95" t="str">
        <f>_xlfn.IFNA(VLOOKUP(AA44,CÓDIGOS!$A$2:$B$194,2,),"")</f>
        <v/>
      </c>
      <c r="AB45" s="95" t="str">
        <f>_xlfn.IFNA(VLOOKUP(AB44,CÓDIGOS!$A$2:$B$194,2,),"")</f>
        <v/>
      </c>
      <c r="AC45" s="95" t="str">
        <f>_xlfn.IFNA(VLOOKUP(AC44,CÓDIGOS!$A$2:$B$194,2,),"")</f>
        <v/>
      </c>
      <c r="AD45" s="97" t="str">
        <f>_xlfn.IFNA(VLOOKUP(AD44,CÓDIGOS!$A$2:$B$194,2,),"")</f>
        <v/>
      </c>
      <c r="AE45" s="77" t="str">
        <f>IF(E44="","",IF(E44="TRANSITION",0,IF(E44="HYBRID",0.5,IF(E44="tre",0,IF(E44="ACROB",IF(ISNUMBER(SEARCH("Dueto",$G$2)),0.1,0.5))))))</f>
        <v/>
      </c>
      <c r="AF45" s="78">
        <f>SUM(F45:AD45)</f>
        <v>0</v>
      </c>
    </row>
    <row r="46" spans="2:34" s="52" customFormat="1" ht="33.75" customHeight="1" x14ac:dyDescent="0.25">
      <c r="B46" s="101"/>
      <c r="C46" s="102"/>
      <c r="D46" s="98"/>
      <c r="E46" s="102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9"/>
      <c r="AA46" s="67"/>
      <c r="AB46" s="67"/>
      <c r="AC46" s="67"/>
      <c r="AD46" s="67"/>
      <c r="AE46" s="79"/>
      <c r="AF46" s="80"/>
    </row>
    <row r="47" spans="2:34" s="52" customFormat="1" ht="33.75" customHeight="1" x14ac:dyDescent="0.25">
      <c r="B47" s="103"/>
      <c r="C47" s="104"/>
      <c r="D47" s="99"/>
      <c r="E47" s="104"/>
      <c r="F47" s="95" t="str">
        <f>_xlfn.IFNA(VLOOKUP(F46,CÓDIGOS!$A$2:$B$194,2,),"")</f>
        <v/>
      </c>
      <c r="G47" s="95" t="str">
        <f>_xlfn.IFNA(VLOOKUP(G46,CÓDIGOS!$A$2:$B$194,2,),"")</f>
        <v/>
      </c>
      <c r="H47" s="95" t="str">
        <f>_xlfn.IFNA(VLOOKUP(H46,CÓDIGOS!$A$2:$B$194,2,),"")</f>
        <v/>
      </c>
      <c r="I47" s="95" t="str">
        <f>_xlfn.IFNA(VLOOKUP(I46,CÓDIGOS!$A$2:$B$194,2,),"")</f>
        <v/>
      </c>
      <c r="J47" s="95" t="str">
        <f>_xlfn.IFNA(VLOOKUP(J46,CÓDIGOS!$A$2:$B$194,2,),"")</f>
        <v/>
      </c>
      <c r="K47" s="95" t="str">
        <f>_xlfn.IFNA(VLOOKUP(K46,CÓDIGOS!$A$2:$B$194,2,),"")</f>
        <v/>
      </c>
      <c r="L47" s="95" t="str">
        <f>_xlfn.IFNA(VLOOKUP(L46,CÓDIGOS!$A$2:$B$194,2,),"")</f>
        <v/>
      </c>
      <c r="M47" s="95" t="str">
        <f>_xlfn.IFNA(VLOOKUP(M46,CÓDIGOS!$A$2:$B$194,2,),"")</f>
        <v/>
      </c>
      <c r="N47" s="95" t="str">
        <f>_xlfn.IFNA(VLOOKUP(N46,CÓDIGOS!$A$2:$B$194,2,),"")</f>
        <v/>
      </c>
      <c r="O47" s="95" t="str">
        <f>_xlfn.IFNA(VLOOKUP(O46,CÓDIGOS!$A$2:$B$194,2,),"")</f>
        <v/>
      </c>
      <c r="P47" s="95" t="str">
        <f>_xlfn.IFNA(VLOOKUP(P46,CÓDIGOS!$A$2:$B$194,2,),"")</f>
        <v/>
      </c>
      <c r="Q47" s="95" t="str">
        <f>_xlfn.IFNA(VLOOKUP(Q46,CÓDIGOS!$A$2:$B$194,2,),"")</f>
        <v/>
      </c>
      <c r="R47" s="95" t="str">
        <f>_xlfn.IFNA(VLOOKUP(R46,CÓDIGOS!$A$2:$B$194,2,),"")</f>
        <v/>
      </c>
      <c r="S47" s="95" t="str">
        <f>_xlfn.IFNA(VLOOKUP(S46,CÓDIGOS!$A$2:$B$194,2,),"")</f>
        <v/>
      </c>
      <c r="T47" s="95" t="str">
        <f>_xlfn.IFNA(VLOOKUP(T46,CÓDIGOS!$A$2:$B$194,2,),"")</f>
        <v/>
      </c>
      <c r="U47" s="95" t="str">
        <f>_xlfn.IFNA(VLOOKUP(U46,CÓDIGOS!$A$2:$B$194,2,),"")</f>
        <v/>
      </c>
      <c r="V47" s="95" t="str">
        <f>_xlfn.IFNA(VLOOKUP(V46,CÓDIGOS!$A$2:$B$194,2,),"")</f>
        <v/>
      </c>
      <c r="W47" s="95" t="str">
        <f>_xlfn.IFNA(VLOOKUP(W46,CÓDIGOS!$A$2:$B$194,2,),"")</f>
        <v/>
      </c>
      <c r="X47" s="95" t="str">
        <f>_xlfn.IFNA(VLOOKUP(X46,CÓDIGOS!$A$2:$B$194,2,),"")</f>
        <v/>
      </c>
      <c r="Y47" s="95" t="str">
        <f>_xlfn.IFNA(VLOOKUP(Y46,CÓDIGOS!$A$2:$B$194,2,),"")</f>
        <v/>
      </c>
      <c r="Z47" s="96" t="str">
        <f>_xlfn.IFNA(VLOOKUP(Z46,CÓDIGOS!$A$2:$B$194,2,),"")</f>
        <v/>
      </c>
      <c r="AA47" s="95" t="str">
        <f>_xlfn.IFNA(VLOOKUP(AA46,CÓDIGOS!$A$2:$B$194,2,),"")</f>
        <v/>
      </c>
      <c r="AB47" s="95" t="str">
        <f>_xlfn.IFNA(VLOOKUP(AB46,CÓDIGOS!$A$2:$B$194,2,),"")</f>
        <v/>
      </c>
      <c r="AC47" s="95" t="str">
        <f>_xlfn.IFNA(VLOOKUP(AC46,CÓDIGOS!$A$2:$B$194,2,),"")</f>
        <v/>
      </c>
      <c r="AD47" s="97" t="str">
        <f>_xlfn.IFNA(VLOOKUP(AD46,CÓDIGOS!$A$2:$B$194,2,),"")</f>
        <v/>
      </c>
      <c r="AE47" s="77" t="str">
        <f>IF(E46="","",IF(E46="TRANSITION",0,IF(E46="HYBRID",0.5,IF(E46="tre",0,IF(E46="ACROB",IF(ISNUMBER(SEARCH("Dueto",$G$2)),0.1,0.5))))))</f>
        <v/>
      </c>
      <c r="AF47" s="78">
        <f>SUM(F47:AD47)</f>
        <v>0</v>
      </c>
    </row>
    <row r="48" spans="2:34" s="52" customFormat="1" ht="33.75" customHeight="1" x14ac:dyDescent="0.25">
      <c r="B48" s="101"/>
      <c r="C48" s="102"/>
      <c r="D48" s="98"/>
      <c r="E48" s="102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9"/>
      <c r="AA48" s="67"/>
      <c r="AB48" s="67"/>
      <c r="AC48" s="67"/>
      <c r="AD48" s="67"/>
      <c r="AE48" s="79"/>
      <c r="AF48" s="80"/>
    </row>
    <row r="49" spans="1:96" s="52" customFormat="1" ht="33.75" customHeight="1" x14ac:dyDescent="0.25">
      <c r="B49" s="103"/>
      <c r="C49" s="104"/>
      <c r="D49" s="99"/>
      <c r="E49" s="104"/>
      <c r="F49" s="95" t="str">
        <f>_xlfn.IFNA(VLOOKUP(F48,CÓDIGOS!$A$2:$B$194,2,),"")</f>
        <v/>
      </c>
      <c r="G49" s="95" t="str">
        <f>_xlfn.IFNA(VLOOKUP(G48,CÓDIGOS!$A$2:$B$194,2,),"")</f>
        <v/>
      </c>
      <c r="H49" s="95" t="str">
        <f>_xlfn.IFNA(VLOOKUP(H48,CÓDIGOS!$A$2:$B$194,2,),"")</f>
        <v/>
      </c>
      <c r="I49" s="95" t="str">
        <f>_xlfn.IFNA(VLOOKUP(I48,CÓDIGOS!$A$2:$B$194,2,),"")</f>
        <v/>
      </c>
      <c r="J49" s="95" t="str">
        <f>_xlfn.IFNA(VLOOKUP(J48,CÓDIGOS!$A$2:$B$194,2,),"")</f>
        <v/>
      </c>
      <c r="K49" s="95" t="str">
        <f>_xlfn.IFNA(VLOOKUP(K48,CÓDIGOS!$A$2:$B$194,2,),"")</f>
        <v/>
      </c>
      <c r="L49" s="95" t="str">
        <f>_xlfn.IFNA(VLOOKUP(L48,CÓDIGOS!$A$2:$B$194,2,),"")</f>
        <v/>
      </c>
      <c r="M49" s="95" t="str">
        <f>_xlfn.IFNA(VLOOKUP(M48,CÓDIGOS!$A$2:$B$194,2,),"")</f>
        <v/>
      </c>
      <c r="N49" s="95" t="str">
        <f>_xlfn.IFNA(VLOOKUP(N48,CÓDIGOS!$A$2:$B$194,2,),"")</f>
        <v/>
      </c>
      <c r="O49" s="95" t="str">
        <f>_xlfn.IFNA(VLOOKUP(O48,CÓDIGOS!$A$2:$B$194,2,),"")</f>
        <v/>
      </c>
      <c r="P49" s="95" t="str">
        <f>_xlfn.IFNA(VLOOKUP(P48,CÓDIGOS!$A$2:$B$194,2,),"")</f>
        <v/>
      </c>
      <c r="Q49" s="95" t="str">
        <f>_xlfn.IFNA(VLOOKUP(Q48,CÓDIGOS!$A$2:$B$194,2,),"")</f>
        <v/>
      </c>
      <c r="R49" s="95" t="str">
        <f>_xlfn.IFNA(VLOOKUP(R48,CÓDIGOS!$A$2:$B$194,2,),"")</f>
        <v/>
      </c>
      <c r="S49" s="95" t="str">
        <f>_xlfn.IFNA(VLOOKUP(S48,CÓDIGOS!$A$2:$B$194,2,),"")</f>
        <v/>
      </c>
      <c r="T49" s="95" t="str">
        <f>_xlfn.IFNA(VLOOKUP(T48,CÓDIGOS!$A$2:$B$194,2,),"")</f>
        <v/>
      </c>
      <c r="U49" s="95" t="str">
        <f>_xlfn.IFNA(VLOOKUP(U48,CÓDIGOS!$A$2:$B$194,2,),"")</f>
        <v/>
      </c>
      <c r="V49" s="95" t="str">
        <f>_xlfn.IFNA(VLOOKUP(V48,CÓDIGOS!$A$2:$B$194,2,),"")</f>
        <v/>
      </c>
      <c r="W49" s="95" t="str">
        <f>_xlfn.IFNA(VLOOKUP(W48,CÓDIGOS!$A$2:$B$194,2,),"")</f>
        <v/>
      </c>
      <c r="X49" s="95" t="str">
        <f>_xlfn.IFNA(VLOOKUP(X48,CÓDIGOS!$A$2:$B$194,2,),"")</f>
        <v/>
      </c>
      <c r="Y49" s="95" t="str">
        <f>_xlfn.IFNA(VLOOKUP(Y48,CÓDIGOS!$A$2:$B$194,2,),"")</f>
        <v/>
      </c>
      <c r="Z49" s="96" t="str">
        <f>_xlfn.IFNA(VLOOKUP(Z48,CÓDIGOS!$A$2:$B$194,2,),"")</f>
        <v/>
      </c>
      <c r="AA49" s="95" t="str">
        <f>_xlfn.IFNA(VLOOKUP(AA48,CÓDIGOS!$A$2:$B$194,2,),"")</f>
        <v/>
      </c>
      <c r="AB49" s="95" t="str">
        <f>_xlfn.IFNA(VLOOKUP(AB48,CÓDIGOS!$A$2:$B$194,2,),"")</f>
        <v/>
      </c>
      <c r="AC49" s="95" t="str">
        <f>_xlfn.IFNA(VLOOKUP(AC48,CÓDIGOS!$A$2:$B$194,2,),"")</f>
        <v/>
      </c>
      <c r="AD49" s="97" t="str">
        <f>_xlfn.IFNA(VLOOKUP(AD48,CÓDIGOS!$A$2:$B$194,2,),"")</f>
        <v/>
      </c>
      <c r="AE49" s="77" t="str">
        <f>IF(E48="","",IF(E48="TRANSITION",0,IF(E48="HYBRID",0.5,IF(E48="tre",0,IF(E48="ACROB",IF(ISNUMBER(SEARCH("Dueto",$G$2)),0.1,0.5))))))</f>
        <v/>
      </c>
      <c r="AF49" s="78">
        <f>SUM(F49:AD49)</f>
        <v>0</v>
      </c>
    </row>
    <row r="50" spans="1:96" s="52" customFormat="1" ht="33.75" customHeight="1" x14ac:dyDescent="0.25">
      <c r="B50" s="101"/>
      <c r="C50" s="102"/>
      <c r="D50" s="98"/>
      <c r="E50" s="102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9"/>
      <c r="AA50" s="67"/>
      <c r="AB50" s="67"/>
      <c r="AC50" s="67"/>
      <c r="AD50" s="67"/>
      <c r="AE50" s="79"/>
      <c r="AF50" s="80"/>
    </row>
    <row r="51" spans="1:96" s="52" customFormat="1" ht="33.75" customHeight="1" x14ac:dyDescent="0.25">
      <c r="B51" s="103"/>
      <c r="C51" s="104"/>
      <c r="D51" s="99"/>
      <c r="E51" s="104"/>
      <c r="F51" s="95" t="str">
        <f>_xlfn.IFNA(VLOOKUP(F50,CÓDIGOS!$A$2:$B$194,2,),"")</f>
        <v/>
      </c>
      <c r="G51" s="95" t="str">
        <f>_xlfn.IFNA(VLOOKUP(G50,CÓDIGOS!$A$2:$B$194,2,),"")</f>
        <v/>
      </c>
      <c r="H51" s="95" t="str">
        <f>_xlfn.IFNA(VLOOKUP(H50,CÓDIGOS!$A$2:$B$194,2,),"")</f>
        <v/>
      </c>
      <c r="I51" s="95" t="str">
        <f>_xlfn.IFNA(VLOOKUP(I50,CÓDIGOS!$A$2:$B$194,2,),"")</f>
        <v/>
      </c>
      <c r="J51" s="95" t="str">
        <f>_xlfn.IFNA(VLOOKUP(J50,CÓDIGOS!$A$2:$B$194,2,),"")</f>
        <v/>
      </c>
      <c r="K51" s="95" t="str">
        <f>_xlfn.IFNA(VLOOKUP(K50,CÓDIGOS!$A$2:$B$194,2,),"")</f>
        <v/>
      </c>
      <c r="L51" s="95" t="str">
        <f>_xlfn.IFNA(VLOOKUP(L50,CÓDIGOS!$A$2:$B$194,2,),"")</f>
        <v/>
      </c>
      <c r="M51" s="95" t="str">
        <f>_xlfn.IFNA(VLOOKUP(M50,CÓDIGOS!$A$2:$B$194,2,),"")</f>
        <v/>
      </c>
      <c r="N51" s="95" t="str">
        <f>_xlfn.IFNA(VLOOKUP(N50,CÓDIGOS!$A$2:$B$194,2,),"")</f>
        <v/>
      </c>
      <c r="O51" s="95" t="str">
        <f>_xlfn.IFNA(VLOOKUP(O50,CÓDIGOS!$A$2:$B$194,2,),"")</f>
        <v/>
      </c>
      <c r="P51" s="95" t="str">
        <f>_xlfn.IFNA(VLOOKUP(P50,CÓDIGOS!$A$2:$B$194,2,),"")</f>
        <v/>
      </c>
      <c r="Q51" s="95" t="str">
        <f>_xlfn.IFNA(VLOOKUP(Q50,CÓDIGOS!$A$2:$B$194,2,),"")</f>
        <v/>
      </c>
      <c r="R51" s="95" t="str">
        <f>_xlfn.IFNA(VLOOKUP(R50,CÓDIGOS!$A$2:$B$194,2,),"")</f>
        <v/>
      </c>
      <c r="S51" s="95" t="str">
        <f>_xlfn.IFNA(VLOOKUP(S50,CÓDIGOS!$A$2:$B$194,2,),"")</f>
        <v/>
      </c>
      <c r="T51" s="95" t="str">
        <f>_xlfn.IFNA(VLOOKUP(T50,CÓDIGOS!$A$2:$B$194,2,),"")</f>
        <v/>
      </c>
      <c r="U51" s="95" t="str">
        <f>_xlfn.IFNA(VLOOKUP(U50,CÓDIGOS!$A$2:$B$194,2,),"")</f>
        <v/>
      </c>
      <c r="V51" s="95" t="str">
        <f>_xlfn.IFNA(VLOOKUP(V50,CÓDIGOS!$A$2:$B$194,2,),"")</f>
        <v/>
      </c>
      <c r="W51" s="95" t="str">
        <f>_xlfn.IFNA(VLOOKUP(W50,CÓDIGOS!$A$2:$B$194,2,),"")</f>
        <v/>
      </c>
      <c r="X51" s="95" t="str">
        <f>_xlfn.IFNA(VLOOKUP(X50,CÓDIGOS!$A$2:$B$194,2,),"")</f>
        <v/>
      </c>
      <c r="Y51" s="95" t="str">
        <f>_xlfn.IFNA(VLOOKUP(Y50,CÓDIGOS!$A$2:$B$194,2,),"")</f>
        <v/>
      </c>
      <c r="Z51" s="96" t="str">
        <f>_xlfn.IFNA(VLOOKUP(Z50,CÓDIGOS!$A$2:$B$194,2,),"")</f>
        <v/>
      </c>
      <c r="AA51" s="95" t="str">
        <f>_xlfn.IFNA(VLOOKUP(AA50,CÓDIGOS!$A$2:$B$194,2,),"")</f>
        <v/>
      </c>
      <c r="AB51" s="95" t="str">
        <f>_xlfn.IFNA(VLOOKUP(AB50,CÓDIGOS!$A$2:$B$194,2,),"")</f>
        <v/>
      </c>
      <c r="AC51" s="95" t="str">
        <f>_xlfn.IFNA(VLOOKUP(AC50,CÓDIGOS!$A$2:$B$194,2,),"")</f>
        <v/>
      </c>
      <c r="AD51" s="97" t="str">
        <f>_xlfn.IFNA(VLOOKUP(AD50,CÓDIGOS!$A$2:$B$194,2,),"")</f>
        <v/>
      </c>
      <c r="AE51" s="77" t="str">
        <f>IF(E50="","",IF(E50="TRANSITION",0,IF(E50="HYBRID",0.5,IF(E50="tre",0,IF(E50="ACROB",IF(ISNUMBER(SEARCH("Dueto",$G$2)),0.1,0.5))))))</f>
        <v/>
      </c>
      <c r="AF51" s="78">
        <f>SUM(F51:AD51)</f>
        <v>0</v>
      </c>
    </row>
    <row r="52" spans="1:96" s="54" customFormat="1" ht="33.75" customHeight="1" x14ac:dyDescent="0.25">
      <c r="A52" s="52"/>
      <c r="B52" s="101"/>
      <c r="C52" s="102"/>
      <c r="D52" s="98"/>
      <c r="E52" s="102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9"/>
      <c r="AA52" s="67"/>
      <c r="AB52" s="67"/>
      <c r="AC52" s="67"/>
      <c r="AD52" s="67"/>
      <c r="AE52" s="79"/>
      <c r="AF52" s="80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</row>
    <row r="53" spans="1:96" s="52" customFormat="1" ht="33.75" customHeight="1" x14ac:dyDescent="0.25">
      <c r="B53" s="103"/>
      <c r="C53" s="104"/>
      <c r="D53" s="99"/>
      <c r="E53" s="104"/>
      <c r="F53" s="95" t="str">
        <f>_xlfn.IFNA(VLOOKUP(F52,CÓDIGOS!$A$2:$B$194,2,),"")</f>
        <v/>
      </c>
      <c r="G53" s="95" t="str">
        <f>_xlfn.IFNA(VLOOKUP(G52,CÓDIGOS!$A$2:$B$194,2,),"")</f>
        <v/>
      </c>
      <c r="H53" s="95" t="str">
        <f>_xlfn.IFNA(VLOOKUP(H52,CÓDIGOS!$A$2:$B$194,2,),"")</f>
        <v/>
      </c>
      <c r="I53" s="95" t="str">
        <f>_xlfn.IFNA(VLOOKUP(I52,CÓDIGOS!$A$2:$B$194,2,),"")</f>
        <v/>
      </c>
      <c r="J53" s="95" t="str">
        <f>_xlfn.IFNA(VLOOKUP(J52,CÓDIGOS!$A$2:$B$194,2,),"")</f>
        <v/>
      </c>
      <c r="K53" s="95" t="str">
        <f>_xlfn.IFNA(VLOOKUP(K52,CÓDIGOS!$A$2:$B$194,2,),"")</f>
        <v/>
      </c>
      <c r="L53" s="95" t="str">
        <f>_xlfn.IFNA(VLOOKUP(L52,CÓDIGOS!$A$2:$B$194,2,),"")</f>
        <v/>
      </c>
      <c r="M53" s="95" t="str">
        <f>_xlfn.IFNA(VLOOKUP(M52,CÓDIGOS!$A$2:$B$194,2,),"")</f>
        <v/>
      </c>
      <c r="N53" s="95" t="str">
        <f>_xlfn.IFNA(VLOOKUP(N52,CÓDIGOS!$A$2:$B$194,2,),"")</f>
        <v/>
      </c>
      <c r="O53" s="95" t="str">
        <f>_xlfn.IFNA(VLOOKUP(O52,CÓDIGOS!$A$2:$B$194,2,),"")</f>
        <v/>
      </c>
      <c r="P53" s="95" t="str">
        <f>_xlfn.IFNA(VLOOKUP(P52,CÓDIGOS!$A$2:$B$194,2,),"")</f>
        <v/>
      </c>
      <c r="Q53" s="95" t="str">
        <f>_xlfn.IFNA(VLOOKUP(Q52,CÓDIGOS!$A$2:$B$194,2,),"")</f>
        <v/>
      </c>
      <c r="R53" s="95" t="str">
        <f>_xlfn.IFNA(VLOOKUP(R52,CÓDIGOS!$A$2:$B$194,2,),"")</f>
        <v/>
      </c>
      <c r="S53" s="95" t="str">
        <f>_xlfn.IFNA(VLOOKUP(S52,CÓDIGOS!$A$2:$B$194,2,),"")</f>
        <v/>
      </c>
      <c r="T53" s="95" t="str">
        <f>_xlfn.IFNA(VLOOKUP(T52,CÓDIGOS!$A$2:$B$194,2,),"")</f>
        <v/>
      </c>
      <c r="U53" s="95" t="str">
        <f>_xlfn.IFNA(VLOOKUP(U52,CÓDIGOS!$A$2:$B$194,2,),"")</f>
        <v/>
      </c>
      <c r="V53" s="95" t="str">
        <f>_xlfn.IFNA(VLOOKUP(V52,CÓDIGOS!$A$2:$B$194,2,),"")</f>
        <v/>
      </c>
      <c r="W53" s="95" t="str">
        <f>_xlfn.IFNA(VLOOKUP(W52,CÓDIGOS!$A$2:$B$194,2,),"")</f>
        <v/>
      </c>
      <c r="X53" s="95" t="str">
        <f>_xlfn.IFNA(VLOOKUP(X52,CÓDIGOS!$A$2:$B$194,2,),"")</f>
        <v/>
      </c>
      <c r="Y53" s="95" t="str">
        <f>_xlfn.IFNA(VLOOKUP(Y52,CÓDIGOS!$A$2:$B$194,2,),"")</f>
        <v/>
      </c>
      <c r="Z53" s="96" t="str">
        <f>_xlfn.IFNA(VLOOKUP(Z52,CÓDIGOS!$A$2:$B$194,2,),"")</f>
        <v/>
      </c>
      <c r="AA53" s="95" t="str">
        <f>_xlfn.IFNA(VLOOKUP(AA52,CÓDIGOS!$A$2:$B$194,2,),"")</f>
        <v/>
      </c>
      <c r="AB53" s="95" t="str">
        <f>_xlfn.IFNA(VLOOKUP(AB52,CÓDIGOS!$A$2:$B$194,2,),"")</f>
        <v/>
      </c>
      <c r="AC53" s="95" t="str">
        <f>_xlfn.IFNA(VLOOKUP(AC52,CÓDIGOS!$A$2:$B$194,2,),"")</f>
        <v/>
      </c>
      <c r="AD53" s="97" t="str">
        <f>_xlfn.IFNA(VLOOKUP(AD52,CÓDIGOS!$A$2:$B$194,2,),"")</f>
        <v/>
      </c>
      <c r="AE53" s="77" t="str">
        <f>IF(E52="","",IF(E52="TRANSITION",0,IF(E52="HYBRID",0.5,IF(E52="tre",0,IF(E52="ACROB",IF(ISNUMBER(SEARCH("Dueto",$G$2)),0.1,0.5))))))</f>
        <v/>
      </c>
      <c r="AF53" s="78">
        <f>SUM(F53:AD53)</f>
        <v>0</v>
      </c>
    </row>
    <row r="54" spans="1:96" s="54" customFormat="1" ht="33.75" customHeight="1" x14ac:dyDescent="0.25">
      <c r="A54" s="52"/>
      <c r="B54" s="101"/>
      <c r="C54" s="102"/>
      <c r="D54" s="98"/>
      <c r="E54" s="102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9"/>
      <c r="AA54" s="67"/>
      <c r="AB54" s="67"/>
      <c r="AC54" s="67"/>
      <c r="AD54" s="67"/>
      <c r="AE54" s="79"/>
      <c r="AF54" s="80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</row>
    <row r="55" spans="1:96" s="52" customFormat="1" ht="33.75" customHeight="1" x14ac:dyDescent="0.25">
      <c r="B55" s="103"/>
      <c r="C55" s="104"/>
      <c r="D55" s="99"/>
      <c r="E55" s="104"/>
      <c r="F55" s="95" t="str">
        <f>_xlfn.IFNA(VLOOKUP(F54,CÓDIGOS!$A$2:$B$194,2,),"")</f>
        <v/>
      </c>
      <c r="G55" s="95" t="str">
        <f>_xlfn.IFNA(VLOOKUP(G54,CÓDIGOS!$A$2:$B$194,2,),"")</f>
        <v/>
      </c>
      <c r="H55" s="95" t="str">
        <f>_xlfn.IFNA(VLOOKUP(H54,CÓDIGOS!$A$2:$B$194,2,),"")</f>
        <v/>
      </c>
      <c r="I55" s="95" t="str">
        <f>_xlfn.IFNA(VLOOKUP(I54,CÓDIGOS!$A$2:$B$194,2,),"")</f>
        <v/>
      </c>
      <c r="J55" s="95" t="str">
        <f>_xlfn.IFNA(VLOOKUP(J54,CÓDIGOS!$A$2:$B$194,2,),"")</f>
        <v/>
      </c>
      <c r="K55" s="95" t="str">
        <f>_xlfn.IFNA(VLOOKUP(K54,CÓDIGOS!$A$2:$B$194,2,),"")</f>
        <v/>
      </c>
      <c r="L55" s="95" t="str">
        <f>_xlfn.IFNA(VLOOKUP(L54,CÓDIGOS!$A$2:$B$194,2,),"")</f>
        <v/>
      </c>
      <c r="M55" s="95" t="str">
        <f>_xlfn.IFNA(VLOOKUP(M54,CÓDIGOS!$A$2:$B$194,2,),"")</f>
        <v/>
      </c>
      <c r="N55" s="95" t="str">
        <f>_xlfn.IFNA(VLOOKUP(N54,CÓDIGOS!$A$2:$B$194,2,),"")</f>
        <v/>
      </c>
      <c r="O55" s="95" t="str">
        <f>_xlfn.IFNA(VLOOKUP(O54,CÓDIGOS!$A$2:$B$194,2,),"")</f>
        <v/>
      </c>
      <c r="P55" s="95" t="str">
        <f>_xlfn.IFNA(VLOOKUP(P54,CÓDIGOS!$A$2:$B$194,2,),"")</f>
        <v/>
      </c>
      <c r="Q55" s="95" t="str">
        <f>_xlfn.IFNA(VLOOKUP(Q54,CÓDIGOS!$A$2:$B$194,2,),"")</f>
        <v/>
      </c>
      <c r="R55" s="95" t="str">
        <f>_xlfn.IFNA(VLOOKUP(R54,CÓDIGOS!$A$2:$B$194,2,),"")</f>
        <v/>
      </c>
      <c r="S55" s="95" t="str">
        <f>_xlfn.IFNA(VLOOKUP(S54,CÓDIGOS!$A$2:$B$194,2,),"")</f>
        <v/>
      </c>
      <c r="T55" s="95" t="str">
        <f>_xlfn.IFNA(VLOOKUP(T54,CÓDIGOS!$A$2:$B$194,2,),"")</f>
        <v/>
      </c>
      <c r="U55" s="95" t="str">
        <f>_xlfn.IFNA(VLOOKUP(U54,CÓDIGOS!$A$2:$B$194,2,),"")</f>
        <v/>
      </c>
      <c r="V55" s="95" t="str">
        <f>_xlfn.IFNA(VLOOKUP(V54,CÓDIGOS!$A$2:$B$194,2,),"")</f>
        <v/>
      </c>
      <c r="W55" s="95" t="str">
        <f>_xlfn.IFNA(VLOOKUP(W54,CÓDIGOS!$A$2:$B$194,2,),"")</f>
        <v/>
      </c>
      <c r="X55" s="95" t="str">
        <f>_xlfn.IFNA(VLOOKUP(X54,CÓDIGOS!$A$2:$B$194,2,),"")</f>
        <v/>
      </c>
      <c r="Y55" s="95" t="str">
        <f>_xlfn.IFNA(VLOOKUP(Y54,CÓDIGOS!$A$2:$B$194,2,),"")</f>
        <v/>
      </c>
      <c r="Z55" s="96" t="str">
        <f>_xlfn.IFNA(VLOOKUP(Z54,CÓDIGOS!$A$2:$B$194,2,),"")</f>
        <v/>
      </c>
      <c r="AA55" s="95" t="str">
        <f>_xlfn.IFNA(VLOOKUP(AA54,CÓDIGOS!$A$2:$B$194,2,),"")</f>
        <v/>
      </c>
      <c r="AB55" s="95" t="str">
        <f>_xlfn.IFNA(VLOOKUP(AB54,CÓDIGOS!$A$2:$B$194,2,),"")</f>
        <v/>
      </c>
      <c r="AC55" s="95" t="str">
        <f>_xlfn.IFNA(VLOOKUP(AC54,CÓDIGOS!$A$2:$B$194,2,),"")</f>
        <v/>
      </c>
      <c r="AD55" s="97" t="str">
        <f>_xlfn.IFNA(VLOOKUP(AD54,CÓDIGOS!$A$2:$B$194,2,),"")</f>
        <v/>
      </c>
      <c r="AE55" s="77" t="str">
        <f>IF(E54="","",IF(E54="TRANSITION",0,IF(E54="HYBRID",0.5,IF(E54="tre",0,IF(E54="ACROB",IF(ISNUMBER(SEARCH("Dueto",$G$2)),0.1,0.5))))))</f>
        <v/>
      </c>
      <c r="AF55" s="78">
        <f>SUM(F55:AD55)</f>
        <v>0</v>
      </c>
    </row>
    <row r="56" spans="1:96" s="54" customFormat="1" ht="33.75" customHeight="1" x14ac:dyDescent="0.25">
      <c r="A56" s="52"/>
      <c r="B56" s="101"/>
      <c r="C56" s="102"/>
      <c r="D56" s="98"/>
      <c r="E56" s="102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9"/>
      <c r="AA56" s="67"/>
      <c r="AB56" s="67"/>
      <c r="AC56" s="67"/>
      <c r="AD56" s="67"/>
      <c r="AE56" s="79"/>
      <c r="AF56" s="80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</row>
    <row r="57" spans="1:96" s="52" customFormat="1" ht="33.75" customHeight="1" x14ac:dyDescent="0.25">
      <c r="B57" s="103"/>
      <c r="C57" s="104"/>
      <c r="D57" s="99"/>
      <c r="E57" s="104"/>
      <c r="F57" s="95" t="str">
        <f>_xlfn.IFNA(VLOOKUP(F56,CÓDIGOS!$A$2:$B$194,2,),"")</f>
        <v/>
      </c>
      <c r="G57" s="95" t="str">
        <f>_xlfn.IFNA(VLOOKUP(G56,CÓDIGOS!$A$2:$B$194,2,),"")</f>
        <v/>
      </c>
      <c r="H57" s="95" t="str">
        <f>_xlfn.IFNA(VLOOKUP(H56,CÓDIGOS!$A$2:$B$194,2,),"")</f>
        <v/>
      </c>
      <c r="I57" s="95" t="str">
        <f>_xlfn.IFNA(VLOOKUP(I56,CÓDIGOS!$A$2:$B$194,2,),"")</f>
        <v/>
      </c>
      <c r="J57" s="95" t="str">
        <f>_xlfn.IFNA(VLOOKUP(J56,CÓDIGOS!$A$2:$B$194,2,),"")</f>
        <v/>
      </c>
      <c r="K57" s="95" t="str">
        <f>_xlfn.IFNA(VLOOKUP(K56,CÓDIGOS!$A$2:$B$194,2,),"")</f>
        <v/>
      </c>
      <c r="L57" s="95" t="str">
        <f>_xlfn.IFNA(VLOOKUP(L56,CÓDIGOS!$A$2:$B$194,2,),"")</f>
        <v/>
      </c>
      <c r="M57" s="95" t="str">
        <f>_xlfn.IFNA(VLOOKUP(M56,CÓDIGOS!$A$2:$B$194,2,),"")</f>
        <v/>
      </c>
      <c r="N57" s="95" t="str">
        <f>_xlfn.IFNA(VLOOKUP(N56,CÓDIGOS!$A$2:$B$194,2,),"")</f>
        <v/>
      </c>
      <c r="O57" s="95" t="str">
        <f>_xlfn.IFNA(VLOOKUP(O56,CÓDIGOS!$A$2:$B$194,2,),"")</f>
        <v/>
      </c>
      <c r="P57" s="95" t="str">
        <f>_xlfn.IFNA(VLOOKUP(P56,CÓDIGOS!$A$2:$B$194,2,),"")</f>
        <v/>
      </c>
      <c r="Q57" s="95" t="str">
        <f>_xlfn.IFNA(VLOOKUP(Q56,CÓDIGOS!$A$2:$B$194,2,),"")</f>
        <v/>
      </c>
      <c r="R57" s="95" t="str">
        <f>_xlfn.IFNA(VLOOKUP(R56,CÓDIGOS!$A$2:$B$194,2,),"")</f>
        <v/>
      </c>
      <c r="S57" s="95" t="str">
        <f>_xlfn.IFNA(VLOOKUP(S56,CÓDIGOS!$A$2:$B$194,2,),"")</f>
        <v/>
      </c>
      <c r="T57" s="95" t="str">
        <f>_xlfn.IFNA(VLOOKUP(T56,CÓDIGOS!$A$2:$B$194,2,),"")</f>
        <v/>
      </c>
      <c r="U57" s="95" t="str">
        <f>_xlfn.IFNA(VLOOKUP(U56,CÓDIGOS!$A$2:$B$194,2,),"")</f>
        <v/>
      </c>
      <c r="V57" s="95" t="str">
        <f>_xlfn.IFNA(VLOOKUP(V56,CÓDIGOS!$A$2:$B$194,2,),"")</f>
        <v/>
      </c>
      <c r="W57" s="95" t="str">
        <f>_xlfn.IFNA(VLOOKUP(W56,CÓDIGOS!$A$2:$B$194,2,),"")</f>
        <v/>
      </c>
      <c r="X57" s="95" t="str">
        <f>_xlfn.IFNA(VLOOKUP(X56,CÓDIGOS!$A$2:$B$194,2,),"")</f>
        <v/>
      </c>
      <c r="Y57" s="95" t="str">
        <f>_xlfn.IFNA(VLOOKUP(Y56,CÓDIGOS!$A$2:$B$194,2,),"")</f>
        <v/>
      </c>
      <c r="Z57" s="96" t="str">
        <f>_xlfn.IFNA(VLOOKUP(Z56,CÓDIGOS!$A$2:$B$194,2,),"")</f>
        <v/>
      </c>
      <c r="AA57" s="95" t="str">
        <f>_xlfn.IFNA(VLOOKUP(AA56,CÓDIGOS!$A$2:$B$194,2,),"")</f>
        <v/>
      </c>
      <c r="AB57" s="95" t="str">
        <f>_xlfn.IFNA(VLOOKUP(AB56,CÓDIGOS!$A$2:$B$194,2,),"")</f>
        <v/>
      </c>
      <c r="AC57" s="95" t="str">
        <f>_xlfn.IFNA(VLOOKUP(AC56,CÓDIGOS!$A$2:$B$194,2,),"")</f>
        <v/>
      </c>
      <c r="AD57" s="97" t="str">
        <f>_xlfn.IFNA(VLOOKUP(AD56,CÓDIGOS!$A$2:$B$194,2,),"")</f>
        <v/>
      </c>
      <c r="AE57" s="77" t="str">
        <f>IF(E56="","",IF(E56="TRANSITION",0,IF(E56="HYBRID",0.5,IF(E56="tre",0,IF(E56="ACROB",IF(ISNUMBER(SEARCH("Dueto",$G$2)),0.1,0.5))))))</f>
        <v/>
      </c>
      <c r="AF57" s="78">
        <f>SUM(F57:AD57)</f>
        <v>0</v>
      </c>
    </row>
    <row r="58" spans="1:96" s="54" customFormat="1" ht="33.75" customHeight="1" x14ac:dyDescent="0.25">
      <c r="A58" s="52"/>
      <c r="B58" s="101"/>
      <c r="C58" s="102"/>
      <c r="D58" s="98"/>
      <c r="E58" s="102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9"/>
      <c r="AA58" s="67"/>
      <c r="AB58" s="67"/>
      <c r="AC58" s="67"/>
      <c r="AD58" s="67"/>
      <c r="AE58" s="79"/>
      <c r="AF58" s="80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</row>
    <row r="59" spans="1:96" s="52" customFormat="1" ht="33.75" customHeight="1" x14ac:dyDescent="0.25">
      <c r="B59" s="103"/>
      <c r="C59" s="104"/>
      <c r="D59" s="99"/>
      <c r="E59" s="104"/>
      <c r="F59" s="95" t="str">
        <f>_xlfn.IFNA(VLOOKUP(F58,CÓDIGOS!$A$2:$B$194,2,),"")</f>
        <v/>
      </c>
      <c r="G59" s="95" t="str">
        <f>_xlfn.IFNA(VLOOKUP(G58,CÓDIGOS!$A$2:$B$194,2,),"")</f>
        <v/>
      </c>
      <c r="H59" s="95" t="str">
        <f>_xlfn.IFNA(VLOOKUP(H58,CÓDIGOS!$A$2:$B$194,2,),"")</f>
        <v/>
      </c>
      <c r="I59" s="95" t="str">
        <f>_xlfn.IFNA(VLOOKUP(I58,CÓDIGOS!$A$2:$B$194,2,),"")</f>
        <v/>
      </c>
      <c r="J59" s="95" t="str">
        <f>_xlfn.IFNA(VLOOKUP(J58,CÓDIGOS!$A$2:$B$194,2,),"")</f>
        <v/>
      </c>
      <c r="K59" s="95" t="str">
        <f>_xlfn.IFNA(VLOOKUP(K58,CÓDIGOS!$A$2:$B$194,2,),"")</f>
        <v/>
      </c>
      <c r="L59" s="95" t="str">
        <f>_xlfn.IFNA(VLOOKUP(L58,CÓDIGOS!$A$2:$B$194,2,),"")</f>
        <v/>
      </c>
      <c r="M59" s="95" t="str">
        <f>_xlfn.IFNA(VLOOKUP(M58,CÓDIGOS!$A$2:$B$194,2,),"")</f>
        <v/>
      </c>
      <c r="N59" s="95" t="str">
        <f>_xlfn.IFNA(VLOOKUP(N58,CÓDIGOS!$A$2:$B$194,2,),"")</f>
        <v/>
      </c>
      <c r="O59" s="95" t="str">
        <f>_xlfn.IFNA(VLOOKUP(O58,CÓDIGOS!$A$2:$B$194,2,),"")</f>
        <v/>
      </c>
      <c r="P59" s="95" t="str">
        <f>_xlfn.IFNA(VLOOKUP(P58,CÓDIGOS!$A$2:$B$194,2,),"")</f>
        <v/>
      </c>
      <c r="Q59" s="95" t="str">
        <f>_xlfn.IFNA(VLOOKUP(Q58,CÓDIGOS!$A$2:$B$194,2,),"")</f>
        <v/>
      </c>
      <c r="R59" s="95" t="str">
        <f>_xlfn.IFNA(VLOOKUP(R58,CÓDIGOS!$A$2:$B$194,2,),"")</f>
        <v/>
      </c>
      <c r="S59" s="95" t="str">
        <f>_xlfn.IFNA(VLOOKUP(S58,CÓDIGOS!$A$2:$B$194,2,),"")</f>
        <v/>
      </c>
      <c r="T59" s="95" t="str">
        <f>_xlfn.IFNA(VLOOKUP(T58,CÓDIGOS!$A$2:$B$194,2,),"")</f>
        <v/>
      </c>
      <c r="U59" s="95" t="str">
        <f>_xlfn.IFNA(VLOOKUP(U58,CÓDIGOS!$A$2:$B$194,2,),"")</f>
        <v/>
      </c>
      <c r="V59" s="95" t="str">
        <f>_xlfn.IFNA(VLOOKUP(V58,CÓDIGOS!$A$2:$B$194,2,),"")</f>
        <v/>
      </c>
      <c r="W59" s="95" t="str">
        <f>_xlfn.IFNA(VLOOKUP(W58,CÓDIGOS!$A$2:$B$194,2,),"")</f>
        <v/>
      </c>
      <c r="X59" s="95" t="str">
        <f>_xlfn.IFNA(VLOOKUP(X58,CÓDIGOS!$A$2:$B$194,2,),"")</f>
        <v/>
      </c>
      <c r="Y59" s="95" t="str">
        <f>_xlfn.IFNA(VLOOKUP(Y58,CÓDIGOS!$A$2:$B$194,2,),"")</f>
        <v/>
      </c>
      <c r="Z59" s="96" t="str">
        <f>_xlfn.IFNA(VLOOKUP(Z58,CÓDIGOS!$A$2:$B$194,2,),"")</f>
        <v/>
      </c>
      <c r="AA59" s="95" t="str">
        <f>_xlfn.IFNA(VLOOKUP(AA58,CÓDIGOS!$A$2:$B$194,2,),"")</f>
        <v/>
      </c>
      <c r="AB59" s="95" t="str">
        <f>_xlfn.IFNA(VLOOKUP(AB58,CÓDIGOS!$A$2:$B$194,2,),"")</f>
        <v/>
      </c>
      <c r="AC59" s="95" t="str">
        <f>_xlfn.IFNA(VLOOKUP(AC58,CÓDIGOS!$A$2:$B$194,2,),"")</f>
        <v/>
      </c>
      <c r="AD59" s="97" t="str">
        <f>_xlfn.IFNA(VLOOKUP(AD58,CÓDIGOS!$A$2:$B$194,2,),"")</f>
        <v/>
      </c>
      <c r="AE59" s="77" t="str">
        <f>IF(E58="","",IF(E58="TRANSITION",0,IF(E58="HYBRID",0.5,IF(E58="tre",0,IF(E58="ACROB",IF(ISNUMBER(SEARCH("Dueto",$G$2)),0.1,0.5))))))</f>
        <v/>
      </c>
      <c r="AF59" s="78">
        <f>SUM(F59:AD59)</f>
        <v>0</v>
      </c>
    </row>
    <row r="60" spans="1:96" s="54" customFormat="1" ht="33.75" customHeight="1" x14ac:dyDescent="0.25">
      <c r="A60" s="52"/>
      <c r="B60" s="105"/>
      <c r="C60" s="106"/>
      <c r="D60" s="98"/>
      <c r="E60" s="106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1"/>
      <c r="AA60" s="70"/>
      <c r="AB60" s="70"/>
      <c r="AC60" s="70"/>
      <c r="AD60" s="70"/>
      <c r="AE60" s="81"/>
      <c r="AF60" s="8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</row>
    <row r="61" spans="1:96" s="52" customFormat="1" ht="33.75" customHeight="1" thickBot="1" x14ac:dyDescent="0.3">
      <c r="B61" s="107"/>
      <c r="C61" s="108"/>
      <c r="D61" s="100"/>
      <c r="E61" s="108"/>
      <c r="F61" s="95" t="str">
        <f>_xlfn.IFNA(VLOOKUP(F60,CÓDIGOS!$A$2:$B$194,2,),"")</f>
        <v/>
      </c>
      <c r="G61" s="95" t="str">
        <f>_xlfn.IFNA(VLOOKUP(G60,CÓDIGOS!$A$2:$B$194,2,),"")</f>
        <v/>
      </c>
      <c r="H61" s="95" t="str">
        <f>_xlfn.IFNA(VLOOKUP(H60,CÓDIGOS!$A$2:$B$194,2,),"")</f>
        <v/>
      </c>
      <c r="I61" s="95" t="str">
        <f>_xlfn.IFNA(VLOOKUP(I60,CÓDIGOS!$A$2:$B$194,2,),"")</f>
        <v/>
      </c>
      <c r="J61" s="95" t="str">
        <f>_xlfn.IFNA(VLOOKUP(J60,CÓDIGOS!$A$2:$B$194,2,),"")</f>
        <v/>
      </c>
      <c r="K61" s="95" t="str">
        <f>_xlfn.IFNA(VLOOKUP(K60,CÓDIGOS!$A$2:$B$194,2,),"")</f>
        <v/>
      </c>
      <c r="L61" s="95" t="str">
        <f>_xlfn.IFNA(VLOOKUP(L60,CÓDIGOS!$A$2:$B$194,2,),"")</f>
        <v/>
      </c>
      <c r="M61" s="95" t="str">
        <f>_xlfn.IFNA(VLOOKUP(M60,CÓDIGOS!$A$2:$B$194,2,),"")</f>
        <v/>
      </c>
      <c r="N61" s="95" t="str">
        <f>_xlfn.IFNA(VLOOKUP(N60,CÓDIGOS!$A$2:$B$194,2,),"")</f>
        <v/>
      </c>
      <c r="O61" s="95" t="str">
        <f>_xlfn.IFNA(VLOOKUP(O60,CÓDIGOS!$A$2:$B$194,2,),"")</f>
        <v/>
      </c>
      <c r="P61" s="95" t="str">
        <f>_xlfn.IFNA(VLOOKUP(P60,CÓDIGOS!$A$2:$B$194,2,),"")</f>
        <v/>
      </c>
      <c r="Q61" s="95" t="str">
        <f>_xlfn.IFNA(VLOOKUP(Q60,CÓDIGOS!$A$2:$B$194,2,),"")</f>
        <v/>
      </c>
      <c r="R61" s="95" t="str">
        <f>_xlfn.IFNA(VLOOKUP(R60,CÓDIGOS!$A$2:$B$194,2,),"")</f>
        <v/>
      </c>
      <c r="S61" s="95" t="str">
        <f>_xlfn.IFNA(VLOOKUP(S60,CÓDIGOS!$A$2:$B$194,2,),"")</f>
        <v/>
      </c>
      <c r="T61" s="95" t="str">
        <f>_xlfn.IFNA(VLOOKUP(T60,CÓDIGOS!$A$2:$B$194,2,),"")</f>
        <v/>
      </c>
      <c r="U61" s="95" t="str">
        <f>_xlfn.IFNA(VLOOKUP(U60,CÓDIGOS!$A$2:$B$194,2,),"")</f>
        <v/>
      </c>
      <c r="V61" s="95" t="str">
        <f>_xlfn.IFNA(VLOOKUP(V60,CÓDIGOS!$A$2:$B$194,2,),"")</f>
        <v/>
      </c>
      <c r="W61" s="95" t="str">
        <f>_xlfn.IFNA(VLOOKUP(W60,CÓDIGOS!$A$2:$B$194,2,),"")</f>
        <v/>
      </c>
      <c r="X61" s="95" t="str">
        <f>_xlfn.IFNA(VLOOKUP(X60,CÓDIGOS!$A$2:$B$194,2,),"")</f>
        <v/>
      </c>
      <c r="Y61" s="95" t="str">
        <f>_xlfn.IFNA(VLOOKUP(Y60,CÓDIGOS!$A$2:$B$194,2,),"")</f>
        <v/>
      </c>
      <c r="Z61" s="96" t="str">
        <f>_xlfn.IFNA(VLOOKUP(Z60,CÓDIGOS!$A$2:$B$194,2,),"")</f>
        <v/>
      </c>
      <c r="AA61" s="95" t="str">
        <f>_xlfn.IFNA(VLOOKUP(AA60,CÓDIGOS!$A$2:$B$194,2,),"")</f>
        <v/>
      </c>
      <c r="AB61" s="95" t="str">
        <f>_xlfn.IFNA(VLOOKUP(AB60,CÓDIGOS!$A$2:$B$194,2,),"")</f>
        <v/>
      </c>
      <c r="AC61" s="95" t="str">
        <f>_xlfn.IFNA(VLOOKUP(AC60,CÓDIGOS!$A$2:$B$194,2,),"")</f>
        <v/>
      </c>
      <c r="AD61" s="97" t="str">
        <f>_xlfn.IFNA(VLOOKUP(AD60,CÓDIGOS!$A$2:$B$194,2,),"")</f>
        <v/>
      </c>
      <c r="AE61" s="83" t="str">
        <f>IF(E60="","",IF(E60="TRANSITION",0,IF(E60="HYBRID",0.5,IF(E60="tre",0,IF(E60="ACROB",IF(ISNUMBER(SEARCH("Dueto",$G$2)),0.1,0.5))))))</f>
        <v/>
      </c>
      <c r="AF61" s="84">
        <f t="shared" ref="AF61" si="0">SUM(F61:AD61)</f>
        <v>0</v>
      </c>
    </row>
    <row r="62" spans="1:96" ht="33.75" customHeight="1" thickBot="1" x14ac:dyDescent="0.3">
      <c r="B62" s="166" t="s">
        <v>1194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8"/>
      <c r="AF62" s="85">
        <f>SUM(AF18:AF61)</f>
        <v>0</v>
      </c>
    </row>
    <row r="63" spans="1:96" s="52" customFormat="1" ht="33.75" customHeight="1" thickBot="1" x14ac:dyDescent="0.3"/>
    <row r="64" spans="1:96" s="52" customFormat="1" ht="49.5" customHeight="1" thickBot="1" x14ac:dyDescent="0.3">
      <c r="B64" s="163" t="s">
        <v>1221</v>
      </c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5"/>
    </row>
    <row r="65" spans="2:32" s="52" customFormat="1" ht="33.75" customHeight="1" thickBot="1" x14ac:dyDescent="0.3">
      <c r="B65" s="157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9"/>
    </row>
    <row r="66" spans="2:32" s="52" customFormat="1" ht="33.75" customHeight="1" x14ac:dyDescent="0.25">
      <c r="B66" s="157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9"/>
    </row>
    <row r="67" spans="2:32" s="52" customFormat="1" ht="33.75" customHeight="1" x14ac:dyDescent="0.25">
      <c r="B67" s="160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2"/>
    </row>
    <row r="68" spans="2:32" s="52" customFormat="1" ht="33.75" customHeight="1" x14ac:dyDescent="0.25">
      <c r="B68" s="160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2"/>
    </row>
    <row r="69" spans="2:32" s="52" customFormat="1" ht="33.75" customHeight="1" x14ac:dyDescent="0.25">
      <c r="B69" s="160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2"/>
    </row>
    <row r="70" spans="2:32" s="52" customFormat="1" ht="33.75" customHeight="1" x14ac:dyDescent="0.25">
      <c r="B70" s="160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2"/>
    </row>
    <row r="71" spans="2:32" s="52" customFormat="1" ht="33.75" customHeight="1" x14ac:dyDescent="0.25">
      <c r="B71" s="16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2"/>
    </row>
    <row r="72" spans="2:32" s="52" customFormat="1" ht="33.75" customHeight="1" x14ac:dyDescent="0.25">
      <c r="B72" s="160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2"/>
    </row>
    <row r="73" spans="2:32" s="52" customFormat="1" ht="33.75" customHeight="1" x14ac:dyDescent="0.25">
      <c r="B73" s="160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2"/>
    </row>
    <row r="74" spans="2:32" s="52" customFormat="1" ht="33.75" customHeight="1" x14ac:dyDescent="0.25">
      <c r="B74" s="160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2"/>
    </row>
    <row r="75" spans="2:32" s="52" customFormat="1" ht="33.75" customHeight="1" x14ac:dyDescent="0.25">
      <c r="B75" s="160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2"/>
    </row>
    <row r="76" spans="2:32" s="52" customFormat="1" ht="33.75" customHeight="1" x14ac:dyDescent="0.25">
      <c r="B76" s="160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2"/>
    </row>
    <row r="77" spans="2:32" s="52" customFormat="1" ht="33.75" customHeight="1" x14ac:dyDescent="0.25"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2"/>
    </row>
    <row r="78" spans="2:32" s="52" customFormat="1" ht="33.75" customHeight="1" x14ac:dyDescent="0.25">
      <c r="B78" s="160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2"/>
    </row>
    <row r="79" spans="2:32" s="52" customFormat="1" ht="33.75" customHeight="1" x14ac:dyDescent="0.25">
      <c r="B79" s="160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2"/>
    </row>
    <row r="80" spans="2:32" s="52" customFormat="1" ht="33.75" customHeight="1" x14ac:dyDescent="0.25">
      <c r="B80" s="160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2"/>
    </row>
    <row r="81" spans="2:32" s="52" customFormat="1" ht="33.75" customHeight="1" x14ac:dyDescent="0.25">
      <c r="B81" s="160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2"/>
    </row>
    <row r="82" spans="2:32" s="52" customFormat="1" ht="33.75" customHeight="1" x14ac:dyDescent="0.25">
      <c r="B82" s="160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2"/>
    </row>
    <row r="83" spans="2:32" s="52" customFormat="1" ht="33.75" customHeight="1" x14ac:dyDescent="0.25">
      <c r="B83" s="160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2"/>
    </row>
    <row r="84" spans="2:32" s="52" customFormat="1" ht="33.75" customHeight="1" x14ac:dyDescent="0.25">
      <c r="B84" s="160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2"/>
    </row>
    <row r="85" spans="2:32" s="52" customFormat="1" ht="33.75" customHeight="1" x14ac:dyDescent="0.25">
      <c r="B85" s="160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2"/>
    </row>
    <row r="86" spans="2:32" s="52" customFormat="1" ht="33.75" customHeight="1" thickBot="1" x14ac:dyDescent="0.3">
      <c r="B86" s="169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1"/>
    </row>
    <row r="87" spans="2:32" s="52" customFormat="1" ht="33.75" customHeight="1" x14ac:dyDescent="0.25"/>
    <row r="88" spans="2:32" s="52" customFormat="1" ht="33.75" customHeight="1" x14ac:dyDescent="0.25"/>
    <row r="89" spans="2:32" s="52" customFormat="1" ht="33.75" customHeight="1" x14ac:dyDescent="0.25"/>
    <row r="90" spans="2:32" s="52" customFormat="1" ht="33.75" customHeight="1" x14ac:dyDescent="0.25"/>
    <row r="91" spans="2:32" s="52" customFormat="1" ht="33.75" customHeight="1" x14ac:dyDescent="0.25"/>
    <row r="92" spans="2:32" s="52" customFormat="1" ht="33.75" customHeight="1" x14ac:dyDescent="0.25"/>
    <row r="93" spans="2:32" s="52" customFormat="1" ht="33.75" customHeight="1" x14ac:dyDescent="0.25"/>
    <row r="94" spans="2:32" s="52" customFormat="1" ht="33.75" customHeight="1" x14ac:dyDescent="0.25"/>
    <row r="95" spans="2:32" s="52" customFormat="1" ht="33.75" customHeight="1" x14ac:dyDescent="0.25"/>
    <row r="96" spans="2:32" s="52" customFormat="1" ht="33.75" customHeight="1" x14ac:dyDescent="0.25"/>
    <row r="97" s="52" customFormat="1" ht="33.75" customHeight="1" x14ac:dyDescent="0.25"/>
    <row r="98" s="52" customFormat="1" ht="33.75" customHeight="1" x14ac:dyDescent="0.25"/>
    <row r="99" s="52" customFormat="1" ht="33.75" customHeight="1" x14ac:dyDescent="0.25"/>
    <row r="100" s="52" customFormat="1" ht="33.75" customHeight="1" x14ac:dyDescent="0.25"/>
    <row r="101" s="52" customFormat="1" ht="33.75" customHeight="1" x14ac:dyDescent="0.25"/>
    <row r="102" s="52" customFormat="1" ht="33.75" customHeight="1" x14ac:dyDescent="0.25"/>
    <row r="103" s="52" customFormat="1" ht="33.75" customHeight="1" x14ac:dyDescent="0.25"/>
    <row r="104" s="52" customFormat="1" ht="33.75" customHeight="1" x14ac:dyDescent="0.25"/>
    <row r="105" s="52" customFormat="1" ht="33.75" customHeight="1" x14ac:dyDescent="0.25"/>
    <row r="106" s="52" customFormat="1" ht="33.75" customHeight="1" x14ac:dyDescent="0.25"/>
    <row r="107" s="52" customFormat="1" ht="33.75" customHeight="1" x14ac:dyDescent="0.25"/>
    <row r="108" s="52" customFormat="1" ht="33.75" customHeight="1" x14ac:dyDescent="0.25"/>
    <row r="109" s="52" customFormat="1" ht="33.75" customHeight="1" x14ac:dyDescent="0.25"/>
    <row r="110" s="52" customFormat="1" ht="33.75" customHeight="1" x14ac:dyDescent="0.25"/>
    <row r="111" s="52" customFormat="1" ht="33.75" customHeight="1" x14ac:dyDescent="0.25"/>
    <row r="112" s="52" customFormat="1" ht="33.75" customHeight="1" x14ac:dyDescent="0.25"/>
    <row r="113" s="52" customFormat="1" ht="33.75" customHeight="1" x14ac:dyDescent="0.25"/>
    <row r="114" s="52" customFormat="1" ht="33.75" customHeight="1" x14ac:dyDescent="0.25"/>
    <row r="115" s="52" customFormat="1" ht="33.75" customHeight="1" x14ac:dyDescent="0.25"/>
    <row r="116" s="52" customFormat="1" ht="33.75" customHeight="1" x14ac:dyDescent="0.25"/>
    <row r="117" s="52" customFormat="1" ht="33.75" customHeight="1" x14ac:dyDescent="0.25"/>
    <row r="118" s="52" customFormat="1" ht="33.75" customHeight="1" x14ac:dyDescent="0.25"/>
    <row r="119" s="52" customFormat="1" ht="33.75" customHeight="1" x14ac:dyDescent="0.25"/>
    <row r="120" s="52" customFormat="1" ht="33.75" customHeight="1" x14ac:dyDescent="0.25"/>
    <row r="121" s="52" customFormat="1" ht="33.75" customHeight="1" x14ac:dyDescent="0.25"/>
    <row r="122" s="52" customFormat="1" ht="33.75" customHeight="1" x14ac:dyDescent="0.25"/>
    <row r="123" s="52" customFormat="1" ht="33.75" customHeight="1" x14ac:dyDescent="0.25"/>
    <row r="124" s="52" customFormat="1" ht="33.75" customHeight="1" x14ac:dyDescent="0.25"/>
    <row r="125" s="52" customFormat="1" ht="33.75" customHeight="1" x14ac:dyDescent="0.25"/>
    <row r="126" s="52" customFormat="1" ht="33.75" customHeight="1" x14ac:dyDescent="0.25"/>
    <row r="127" s="52" customFormat="1" ht="33.75" customHeight="1" x14ac:dyDescent="0.25"/>
    <row r="128" s="52" customFormat="1" ht="33.75" customHeight="1" x14ac:dyDescent="0.25"/>
    <row r="129" s="52" customFormat="1" ht="33.75" customHeight="1" x14ac:dyDescent="0.25"/>
    <row r="130" s="52" customFormat="1" ht="33.75" customHeight="1" x14ac:dyDescent="0.25"/>
    <row r="131" s="52" customFormat="1" ht="33.75" customHeight="1" x14ac:dyDescent="0.25"/>
    <row r="132" s="52" customFormat="1" ht="33.75" customHeight="1" x14ac:dyDescent="0.25"/>
    <row r="133" s="52" customFormat="1" ht="33.75" customHeight="1" x14ac:dyDescent="0.25"/>
    <row r="134" s="52" customFormat="1" ht="33.75" customHeight="1" x14ac:dyDescent="0.25"/>
    <row r="135" s="52" customFormat="1" ht="33.75" customHeight="1" x14ac:dyDescent="0.25"/>
    <row r="136" s="52" customFormat="1" ht="33.75" customHeight="1" x14ac:dyDescent="0.25"/>
    <row r="137" s="52" customFormat="1" ht="33.75" customHeight="1" x14ac:dyDescent="0.25"/>
    <row r="138" s="52" customFormat="1" ht="33.75" customHeight="1" x14ac:dyDescent="0.25"/>
    <row r="139" s="52" customFormat="1" ht="33.75" customHeight="1" x14ac:dyDescent="0.25"/>
    <row r="140" s="52" customFormat="1" ht="33.75" customHeight="1" x14ac:dyDescent="0.25"/>
    <row r="141" s="52" customFormat="1" ht="33.75" customHeight="1" x14ac:dyDescent="0.25"/>
    <row r="142" s="52" customFormat="1" ht="33.75" customHeight="1" x14ac:dyDescent="0.25"/>
    <row r="143" s="52" customFormat="1" ht="33.75" customHeight="1" x14ac:dyDescent="0.25"/>
    <row r="144" s="52" customFormat="1" ht="33.75" customHeight="1" x14ac:dyDescent="0.25"/>
    <row r="145" s="52" customFormat="1" ht="33.75" customHeight="1" x14ac:dyDescent="0.25"/>
    <row r="146" s="52" customFormat="1" ht="33.75" customHeight="1" x14ac:dyDescent="0.25"/>
    <row r="147" s="52" customFormat="1" ht="33.75" customHeight="1" x14ac:dyDescent="0.25"/>
    <row r="148" s="52" customFormat="1" ht="33.75" customHeight="1" x14ac:dyDescent="0.25"/>
    <row r="149" s="52" customFormat="1" ht="33.75" customHeight="1" x14ac:dyDescent="0.25"/>
    <row r="150" s="52" customFormat="1" ht="33.75" customHeight="1" x14ac:dyDescent="0.25"/>
    <row r="151" s="52" customFormat="1" ht="33.75" customHeight="1" x14ac:dyDescent="0.25"/>
    <row r="152" s="52" customFormat="1" ht="33.75" customHeight="1" x14ac:dyDescent="0.25"/>
    <row r="153" s="52" customFormat="1" ht="33.75" customHeight="1" x14ac:dyDescent="0.25"/>
    <row r="154" s="52" customFormat="1" ht="33.75" customHeight="1" x14ac:dyDescent="0.25"/>
    <row r="155" s="52" customFormat="1" ht="33.75" customHeight="1" x14ac:dyDescent="0.25"/>
    <row r="156" s="52" customFormat="1" ht="33.75" customHeight="1" x14ac:dyDescent="0.25"/>
    <row r="157" s="52" customFormat="1" ht="33.75" customHeight="1" x14ac:dyDescent="0.25"/>
    <row r="158" s="52" customFormat="1" ht="33.75" customHeight="1" x14ac:dyDescent="0.25"/>
    <row r="159" s="52" customFormat="1" ht="33.75" customHeight="1" x14ac:dyDescent="0.25"/>
    <row r="160" s="52" customFormat="1" ht="33.75" customHeight="1" x14ac:dyDescent="0.25"/>
    <row r="161" s="52" customFormat="1" ht="33.75" customHeight="1" x14ac:dyDescent="0.25"/>
    <row r="162" s="52" customFormat="1" ht="33.75" customHeight="1" x14ac:dyDescent="0.25"/>
    <row r="163" s="52" customFormat="1" ht="33.75" customHeight="1" x14ac:dyDescent="0.25"/>
    <row r="164" s="52" customFormat="1" ht="33.75" customHeight="1" x14ac:dyDescent="0.25"/>
    <row r="165" s="52" customFormat="1" ht="33.75" customHeight="1" x14ac:dyDescent="0.25"/>
    <row r="166" s="52" customFormat="1" ht="33.75" customHeight="1" x14ac:dyDescent="0.25"/>
    <row r="167" s="52" customFormat="1" ht="33.75" customHeight="1" x14ac:dyDescent="0.25"/>
    <row r="168" s="52" customFormat="1" ht="33.75" customHeight="1" x14ac:dyDescent="0.25"/>
    <row r="169" s="52" customFormat="1" ht="33.75" customHeight="1" x14ac:dyDescent="0.25"/>
    <row r="170" s="52" customFormat="1" ht="33.75" customHeight="1" x14ac:dyDescent="0.25"/>
    <row r="171" s="52" customFormat="1" ht="33.75" customHeight="1" x14ac:dyDescent="0.25"/>
    <row r="172" s="52" customFormat="1" ht="33.75" customHeight="1" x14ac:dyDescent="0.25"/>
    <row r="173" s="52" customFormat="1" ht="33.75" customHeight="1" x14ac:dyDescent="0.25"/>
    <row r="174" s="52" customFormat="1" ht="33.75" customHeight="1" x14ac:dyDescent="0.25"/>
    <row r="175" s="52" customFormat="1" ht="33.75" customHeight="1" x14ac:dyDescent="0.25"/>
    <row r="176" s="52" customFormat="1" ht="33.75" customHeight="1" x14ac:dyDescent="0.25"/>
    <row r="177" s="52" customFormat="1" ht="33.75" customHeight="1" x14ac:dyDescent="0.25"/>
    <row r="178" s="52" customFormat="1" ht="33.75" customHeight="1" x14ac:dyDescent="0.25"/>
    <row r="179" s="52" customFormat="1" ht="33.75" customHeight="1" x14ac:dyDescent="0.25"/>
    <row r="180" s="52" customFormat="1" ht="33.75" customHeight="1" x14ac:dyDescent="0.25"/>
    <row r="181" s="52" customFormat="1" ht="33.75" customHeight="1" x14ac:dyDescent="0.25"/>
    <row r="182" s="52" customFormat="1" ht="33.75" customHeight="1" x14ac:dyDescent="0.25"/>
    <row r="183" s="52" customFormat="1" ht="33.75" customHeight="1" x14ac:dyDescent="0.25"/>
    <row r="184" s="52" customFormat="1" ht="33.75" customHeight="1" x14ac:dyDescent="0.25"/>
    <row r="185" s="52" customFormat="1" ht="33.75" customHeight="1" x14ac:dyDescent="0.25"/>
    <row r="186" s="52" customFormat="1" ht="33.75" customHeight="1" x14ac:dyDescent="0.25"/>
    <row r="187" s="52" customFormat="1" ht="33.75" customHeight="1" x14ac:dyDescent="0.25"/>
    <row r="188" s="52" customFormat="1" ht="33.75" customHeight="1" x14ac:dyDescent="0.25"/>
    <row r="189" s="52" customFormat="1" ht="33.75" customHeight="1" x14ac:dyDescent="0.25"/>
    <row r="190" s="52" customFormat="1" ht="33.75" customHeight="1" x14ac:dyDescent="0.25"/>
    <row r="191" s="52" customFormat="1" ht="33.75" customHeight="1" x14ac:dyDescent="0.25"/>
    <row r="192" s="52" customFormat="1" ht="33.75" customHeight="1" x14ac:dyDescent="0.25"/>
    <row r="193" s="52" customFormat="1" ht="33.75" customHeight="1" x14ac:dyDescent="0.25"/>
    <row r="194" s="52" customFormat="1" ht="33.75" customHeight="1" x14ac:dyDescent="0.25"/>
    <row r="195" s="52" customFormat="1" ht="33.75" customHeight="1" x14ac:dyDescent="0.25"/>
    <row r="196" s="52" customFormat="1" ht="33.75" customHeight="1" x14ac:dyDescent="0.25"/>
    <row r="197" s="52" customFormat="1" ht="33.75" customHeight="1" x14ac:dyDescent="0.25"/>
    <row r="198" s="52" customFormat="1" ht="33.75" customHeight="1" x14ac:dyDescent="0.25"/>
    <row r="199" s="52" customFormat="1" ht="33.75" customHeight="1" x14ac:dyDescent="0.25"/>
    <row r="200" s="52" customFormat="1" ht="33.75" customHeight="1" x14ac:dyDescent="0.25"/>
    <row r="201" s="52" customFormat="1" ht="33.75" customHeight="1" x14ac:dyDescent="0.25"/>
    <row r="202" s="52" customFormat="1" ht="33.75" customHeight="1" x14ac:dyDescent="0.25"/>
    <row r="203" s="52" customFormat="1" ht="33.75" customHeight="1" x14ac:dyDescent="0.25"/>
    <row r="204" s="52" customFormat="1" ht="33.75" customHeight="1" x14ac:dyDescent="0.25"/>
    <row r="205" s="52" customFormat="1" ht="33.75" customHeight="1" x14ac:dyDescent="0.25"/>
    <row r="206" s="52" customFormat="1" ht="33.75" customHeight="1" x14ac:dyDescent="0.25"/>
    <row r="207" s="52" customFormat="1" ht="33.75" customHeight="1" x14ac:dyDescent="0.25"/>
    <row r="208" s="52" customFormat="1" ht="33.75" customHeight="1" x14ac:dyDescent="0.25"/>
    <row r="209" s="52" customFormat="1" ht="33.75" customHeight="1" x14ac:dyDescent="0.25"/>
    <row r="210" s="52" customFormat="1" ht="33.75" customHeight="1" x14ac:dyDescent="0.25"/>
    <row r="211" s="52" customFormat="1" ht="33.75" customHeight="1" x14ac:dyDescent="0.25"/>
    <row r="212" s="52" customFormat="1" ht="33.75" customHeight="1" x14ac:dyDescent="0.25"/>
    <row r="213" s="52" customFormat="1" ht="33.75" customHeight="1" x14ac:dyDescent="0.25"/>
    <row r="214" s="52" customFormat="1" ht="33.75" customHeight="1" x14ac:dyDescent="0.25"/>
    <row r="215" s="52" customFormat="1" ht="33.75" customHeight="1" x14ac:dyDescent="0.25"/>
    <row r="216" s="52" customFormat="1" ht="33.75" customHeight="1" x14ac:dyDescent="0.25"/>
    <row r="217" s="52" customFormat="1" ht="33.75" customHeight="1" x14ac:dyDescent="0.25"/>
    <row r="218" s="52" customFormat="1" ht="33.75" customHeight="1" x14ac:dyDescent="0.25"/>
    <row r="219" s="52" customFormat="1" ht="33.75" customHeight="1" x14ac:dyDescent="0.25"/>
    <row r="220" s="52" customFormat="1" ht="33.75" customHeight="1" x14ac:dyDescent="0.25"/>
    <row r="221" s="52" customFormat="1" ht="33.75" customHeight="1" x14ac:dyDescent="0.25"/>
    <row r="222" s="52" customFormat="1" ht="33.75" customHeight="1" x14ac:dyDescent="0.25"/>
    <row r="223" s="52" customFormat="1" ht="33.75" customHeight="1" x14ac:dyDescent="0.25"/>
    <row r="224" s="52" customFormat="1" ht="33.75" customHeight="1" x14ac:dyDescent="0.25"/>
    <row r="225" s="52" customFormat="1" ht="33.75" customHeight="1" x14ac:dyDescent="0.25"/>
    <row r="226" s="52" customFormat="1" ht="33.75" customHeight="1" x14ac:dyDescent="0.25"/>
    <row r="227" s="52" customFormat="1" ht="33.75" customHeight="1" x14ac:dyDescent="0.25"/>
    <row r="228" s="52" customFormat="1" ht="33.75" customHeight="1" x14ac:dyDescent="0.25"/>
    <row r="229" s="52" customFormat="1" ht="33.75" customHeight="1" x14ac:dyDescent="0.25"/>
    <row r="230" s="52" customFormat="1" ht="33.75" customHeight="1" x14ac:dyDescent="0.25"/>
    <row r="231" s="52" customFormat="1" ht="33.75" customHeight="1" x14ac:dyDescent="0.25"/>
    <row r="232" s="52" customFormat="1" ht="33.75" customHeight="1" x14ac:dyDescent="0.25"/>
    <row r="233" s="52" customFormat="1" ht="33.75" customHeight="1" x14ac:dyDescent="0.25"/>
    <row r="234" s="52" customFormat="1" ht="33.75" customHeight="1" x14ac:dyDescent="0.25"/>
    <row r="235" s="52" customFormat="1" ht="33.75" customHeight="1" x14ac:dyDescent="0.25"/>
    <row r="236" s="52" customFormat="1" ht="33.75" customHeight="1" x14ac:dyDescent="0.25"/>
    <row r="237" s="52" customFormat="1" ht="33.75" customHeight="1" x14ac:dyDescent="0.25"/>
    <row r="238" s="52" customFormat="1" ht="33.75" customHeight="1" x14ac:dyDescent="0.25"/>
    <row r="239" s="52" customFormat="1" ht="33.75" customHeight="1" x14ac:dyDescent="0.25"/>
    <row r="240" s="52" customFormat="1" ht="33.75" customHeight="1" x14ac:dyDescent="0.25"/>
    <row r="241" s="52" customFormat="1" ht="33.75" customHeight="1" x14ac:dyDescent="0.25"/>
    <row r="242" s="52" customFormat="1" ht="33.75" customHeight="1" x14ac:dyDescent="0.25"/>
    <row r="243" s="52" customFormat="1" ht="33.75" customHeight="1" x14ac:dyDescent="0.25"/>
    <row r="244" s="52" customFormat="1" ht="33.75" customHeight="1" x14ac:dyDescent="0.25"/>
    <row r="245" s="52" customFormat="1" ht="33.75" customHeight="1" x14ac:dyDescent="0.25"/>
    <row r="246" s="52" customFormat="1" ht="33.75" customHeight="1" x14ac:dyDescent="0.25"/>
    <row r="247" s="52" customFormat="1" ht="33.75" customHeight="1" x14ac:dyDescent="0.25"/>
    <row r="248" s="52" customFormat="1" ht="33.75" customHeight="1" x14ac:dyDescent="0.25"/>
    <row r="249" s="52" customFormat="1" ht="33.75" customHeight="1" x14ac:dyDescent="0.25"/>
    <row r="250" s="52" customFormat="1" ht="33.75" customHeight="1" x14ac:dyDescent="0.25"/>
    <row r="251" s="52" customFormat="1" ht="33.75" customHeight="1" x14ac:dyDescent="0.25"/>
    <row r="252" s="52" customFormat="1" ht="33.75" customHeight="1" x14ac:dyDescent="0.25"/>
    <row r="253" s="52" customFormat="1" ht="33.75" customHeight="1" x14ac:dyDescent="0.25"/>
    <row r="254" s="52" customFormat="1" ht="33.75" customHeight="1" x14ac:dyDescent="0.25"/>
    <row r="255" s="52" customFormat="1" ht="33.75" customHeight="1" x14ac:dyDescent="0.25"/>
    <row r="256" s="52" customFormat="1" ht="33.75" customHeight="1" x14ac:dyDescent="0.25"/>
    <row r="257" s="52" customFormat="1" ht="33.75" customHeight="1" x14ac:dyDescent="0.25"/>
    <row r="258" s="52" customFormat="1" ht="33.75" customHeight="1" x14ac:dyDescent="0.25"/>
    <row r="259" s="52" customFormat="1" ht="33.75" customHeight="1" x14ac:dyDescent="0.25"/>
    <row r="260" s="52" customFormat="1" ht="33.75" customHeight="1" x14ac:dyDescent="0.25"/>
    <row r="261" s="52" customFormat="1" ht="33.75" customHeight="1" x14ac:dyDescent="0.25"/>
    <row r="262" s="52" customFormat="1" ht="33.75" customHeight="1" x14ac:dyDescent="0.25"/>
    <row r="263" s="52" customFormat="1" ht="33.75" customHeight="1" x14ac:dyDescent="0.25"/>
    <row r="264" s="52" customFormat="1" ht="33.75" customHeight="1" x14ac:dyDescent="0.25"/>
    <row r="265" s="52" customFormat="1" ht="33.75" customHeight="1" x14ac:dyDescent="0.25"/>
    <row r="266" s="52" customFormat="1" ht="33.75" customHeight="1" x14ac:dyDescent="0.25"/>
    <row r="267" s="52" customFormat="1" ht="33.75" customHeight="1" x14ac:dyDescent="0.25"/>
    <row r="268" s="52" customFormat="1" ht="33.75" customHeight="1" x14ac:dyDescent="0.25"/>
    <row r="269" s="52" customFormat="1" ht="33.75" customHeight="1" x14ac:dyDescent="0.25"/>
    <row r="270" s="52" customFormat="1" ht="33.75" customHeight="1" x14ac:dyDescent="0.25"/>
    <row r="271" s="52" customFormat="1" ht="33.75" customHeight="1" x14ac:dyDescent="0.25"/>
    <row r="272" s="52" customFormat="1" ht="33.75" customHeight="1" x14ac:dyDescent="0.25"/>
    <row r="273" s="52" customFormat="1" ht="33.75" customHeight="1" x14ac:dyDescent="0.25"/>
    <row r="274" s="52" customFormat="1" ht="33.75" customHeight="1" x14ac:dyDescent="0.25"/>
    <row r="275" s="52" customFormat="1" ht="33.75" customHeight="1" x14ac:dyDescent="0.25"/>
    <row r="276" s="52" customFormat="1" ht="33.75" customHeight="1" x14ac:dyDescent="0.25"/>
    <row r="277" s="52" customFormat="1" ht="33.75" customHeight="1" x14ac:dyDescent="0.25"/>
    <row r="278" s="52" customFormat="1" ht="33.75" customHeight="1" x14ac:dyDescent="0.25"/>
    <row r="279" s="52" customFormat="1" ht="33.75" customHeight="1" x14ac:dyDescent="0.25"/>
    <row r="280" s="52" customFormat="1" ht="33.75" customHeight="1" x14ac:dyDescent="0.25"/>
    <row r="281" s="52" customFormat="1" ht="33.75" customHeight="1" x14ac:dyDescent="0.25"/>
    <row r="282" s="52" customFormat="1" ht="33.75" customHeight="1" x14ac:dyDescent="0.25"/>
    <row r="283" s="52" customFormat="1" ht="33.75" customHeight="1" x14ac:dyDescent="0.25"/>
    <row r="284" s="52" customFormat="1" ht="33.75" customHeight="1" x14ac:dyDescent="0.25"/>
    <row r="285" s="52" customFormat="1" ht="33.75" customHeight="1" x14ac:dyDescent="0.25"/>
    <row r="286" s="52" customFormat="1" ht="33.75" customHeight="1" x14ac:dyDescent="0.25"/>
    <row r="287" s="52" customFormat="1" ht="33.75" customHeight="1" x14ac:dyDescent="0.25"/>
    <row r="288" s="52" customFormat="1" ht="33.75" customHeight="1" x14ac:dyDescent="0.25"/>
    <row r="289" s="52" customFormat="1" ht="33.75" customHeight="1" x14ac:dyDescent="0.25"/>
    <row r="290" s="52" customFormat="1" ht="33.75" customHeight="1" x14ac:dyDescent="0.25"/>
    <row r="291" s="52" customFormat="1" ht="33.75" customHeight="1" x14ac:dyDescent="0.25"/>
    <row r="292" s="52" customFormat="1" ht="33.75" customHeight="1" x14ac:dyDescent="0.25"/>
    <row r="293" s="52" customFormat="1" ht="33.75" customHeight="1" x14ac:dyDescent="0.25"/>
    <row r="294" s="52" customFormat="1" ht="33.75" customHeight="1" x14ac:dyDescent="0.25"/>
    <row r="295" s="52" customFormat="1" ht="33.75" customHeight="1" x14ac:dyDescent="0.25"/>
    <row r="296" s="52" customFormat="1" ht="33.75" customHeight="1" x14ac:dyDescent="0.25"/>
    <row r="297" s="52" customFormat="1" ht="33.75" customHeight="1" x14ac:dyDescent="0.25"/>
    <row r="298" s="52" customFormat="1" ht="33.75" customHeight="1" x14ac:dyDescent="0.25"/>
    <row r="299" s="52" customFormat="1" ht="33.75" customHeight="1" x14ac:dyDescent="0.25"/>
    <row r="300" s="52" customFormat="1" ht="33.75" customHeight="1" x14ac:dyDescent="0.25"/>
    <row r="301" s="52" customFormat="1" ht="33.75" customHeight="1" x14ac:dyDescent="0.25"/>
    <row r="302" s="52" customFormat="1" ht="33.75" customHeight="1" x14ac:dyDescent="0.25"/>
    <row r="303" s="52" customFormat="1" ht="33.75" customHeight="1" x14ac:dyDescent="0.25"/>
    <row r="304" s="52" customFormat="1" ht="33.75" customHeight="1" x14ac:dyDescent="0.25"/>
    <row r="305" s="52" customFormat="1" ht="33.75" customHeight="1" x14ac:dyDescent="0.25"/>
    <row r="306" s="52" customFormat="1" ht="33.75" customHeight="1" x14ac:dyDescent="0.25"/>
    <row r="307" s="52" customFormat="1" ht="33.75" customHeight="1" x14ac:dyDescent="0.25"/>
    <row r="308" s="52" customFormat="1" ht="33.75" customHeight="1" x14ac:dyDescent="0.25"/>
    <row r="309" s="52" customFormat="1" ht="33.75" customHeight="1" x14ac:dyDescent="0.25"/>
    <row r="310" s="52" customFormat="1" ht="33.75" customHeight="1" x14ac:dyDescent="0.25"/>
    <row r="311" s="52" customFormat="1" ht="33.75" customHeight="1" x14ac:dyDescent="0.25"/>
    <row r="312" s="52" customFormat="1" ht="33.75" customHeight="1" x14ac:dyDescent="0.25"/>
    <row r="313" s="52" customFormat="1" ht="33.75" customHeight="1" x14ac:dyDescent="0.25"/>
    <row r="314" s="52" customFormat="1" ht="33.75" customHeight="1" x14ac:dyDescent="0.25"/>
    <row r="315" s="52" customFormat="1" ht="33.75" customHeight="1" x14ac:dyDescent="0.25"/>
    <row r="316" s="52" customFormat="1" ht="33.75" customHeight="1" x14ac:dyDescent="0.25"/>
    <row r="317" s="52" customFormat="1" ht="33.75" customHeight="1" x14ac:dyDescent="0.25"/>
    <row r="318" s="52" customFormat="1" ht="33.75" customHeight="1" x14ac:dyDescent="0.25"/>
    <row r="319" s="52" customFormat="1" ht="33.75" customHeight="1" x14ac:dyDescent="0.25"/>
    <row r="320" s="52" customFormat="1" ht="33.75" customHeight="1" x14ac:dyDescent="0.25"/>
    <row r="321" s="52" customFormat="1" ht="33.75" customHeight="1" x14ac:dyDescent="0.25"/>
    <row r="322" s="52" customFormat="1" ht="33.75" customHeight="1" x14ac:dyDescent="0.25"/>
    <row r="323" s="52" customFormat="1" ht="33.75" customHeight="1" x14ac:dyDescent="0.25"/>
    <row r="324" s="52" customFormat="1" ht="33.75" customHeight="1" x14ac:dyDescent="0.25"/>
    <row r="325" s="52" customFormat="1" ht="33.75" customHeight="1" x14ac:dyDescent="0.25"/>
    <row r="326" s="52" customFormat="1" ht="33.75" customHeight="1" x14ac:dyDescent="0.25"/>
    <row r="327" s="52" customFormat="1" ht="33.75" customHeight="1" x14ac:dyDescent="0.25"/>
    <row r="328" s="52" customFormat="1" ht="33.75" customHeight="1" x14ac:dyDescent="0.25"/>
    <row r="329" s="52" customFormat="1" ht="33.75" customHeight="1" x14ac:dyDescent="0.25"/>
    <row r="330" s="52" customFormat="1" ht="33.75" customHeight="1" x14ac:dyDescent="0.25"/>
    <row r="331" s="52" customFormat="1" ht="33.75" customHeight="1" x14ac:dyDescent="0.25"/>
    <row r="332" s="52" customFormat="1" ht="33.75" customHeight="1" x14ac:dyDescent="0.25"/>
    <row r="333" s="52" customFormat="1" ht="33.75" customHeight="1" x14ac:dyDescent="0.25"/>
    <row r="334" s="52" customFormat="1" ht="33.75" customHeight="1" x14ac:dyDescent="0.25"/>
    <row r="335" s="52" customFormat="1" ht="33.75" customHeight="1" x14ac:dyDescent="0.25"/>
    <row r="336" s="52" customFormat="1" ht="33.75" customHeight="1" x14ac:dyDescent="0.25"/>
    <row r="337" s="52" customFormat="1" ht="33.75" customHeight="1" x14ac:dyDescent="0.25"/>
    <row r="338" s="52" customFormat="1" ht="33.75" customHeight="1" x14ac:dyDescent="0.25"/>
    <row r="339" s="52" customFormat="1" ht="33.75" customHeight="1" x14ac:dyDescent="0.25"/>
    <row r="340" s="52" customFormat="1" ht="33.75" customHeight="1" x14ac:dyDescent="0.25"/>
    <row r="341" s="52" customFormat="1" ht="33.75" customHeight="1" x14ac:dyDescent="0.25"/>
    <row r="342" s="52" customFormat="1" ht="33.75" customHeight="1" x14ac:dyDescent="0.25"/>
    <row r="343" s="52" customFormat="1" ht="33.75" customHeight="1" x14ac:dyDescent="0.25"/>
    <row r="344" s="52" customFormat="1" ht="33.75" customHeight="1" x14ac:dyDescent="0.25"/>
    <row r="345" s="52" customFormat="1" ht="33.75" customHeight="1" x14ac:dyDescent="0.25"/>
    <row r="346" s="52" customFormat="1" ht="33.75" customHeight="1" x14ac:dyDescent="0.25"/>
    <row r="347" s="52" customFormat="1" ht="33.75" customHeight="1" x14ac:dyDescent="0.25"/>
    <row r="348" s="52" customFormat="1" ht="33.75" customHeight="1" x14ac:dyDescent="0.25"/>
    <row r="349" s="52" customFormat="1" ht="33.75" customHeight="1" x14ac:dyDescent="0.25"/>
    <row r="350" s="52" customFormat="1" ht="33.75" customHeight="1" x14ac:dyDescent="0.25"/>
    <row r="351" s="52" customFormat="1" ht="33.75" customHeight="1" x14ac:dyDescent="0.25"/>
    <row r="352" s="52" customFormat="1" ht="33.75" customHeight="1" x14ac:dyDescent="0.25"/>
    <row r="353" s="52" customFormat="1" ht="33.75" customHeight="1" x14ac:dyDescent="0.25"/>
    <row r="354" s="52" customFormat="1" ht="33.75" customHeight="1" x14ac:dyDescent="0.25"/>
    <row r="355" s="52" customFormat="1" ht="33.75" customHeight="1" x14ac:dyDescent="0.25"/>
    <row r="356" s="52" customFormat="1" ht="33.75" customHeight="1" x14ac:dyDescent="0.25"/>
    <row r="357" s="52" customFormat="1" ht="33.75" customHeight="1" x14ac:dyDescent="0.25"/>
    <row r="358" s="52" customFormat="1" ht="33.75" customHeight="1" x14ac:dyDescent="0.25"/>
    <row r="359" s="52" customFormat="1" ht="33.75" customHeight="1" x14ac:dyDescent="0.25"/>
    <row r="360" s="52" customFormat="1" ht="33.75" customHeight="1" x14ac:dyDescent="0.25"/>
    <row r="361" s="52" customFormat="1" ht="33.75" customHeight="1" x14ac:dyDescent="0.25"/>
    <row r="362" s="52" customFormat="1" ht="33.75" customHeight="1" x14ac:dyDescent="0.25"/>
    <row r="363" s="52" customFormat="1" ht="33.75" customHeight="1" x14ac:dyDescent="0.25"/>
    <row r="364" s="52" customFormat="1" ht="33.75" customHeight="1" x14ac:dyDescent="0.25"/>
    <row r="365" s="52" customFormat="1" ht="33.75" customHeight="1" x14ac:dyDescent="0.25"/>
    <row r="366" s="52" customFormat="1" ht="33.75" customHeight="1" x14ac:dyDescent="0.25"/>
    <row r="367" s="52" customFormat="1" ht="33.75" customHeight="1" x14ac:dyDescent="0.25"/>
    <row r="368" s="52" customFormat="1" ht="33.75" customHeight="1" x14ac:dyDescent="0.25"/>
    <row r="369" s="52" customFormat="1" ht="33.75" customHeight="1" x14ac:dyDescent="0.25"/>
    <row r="370" s="52" customFormat="1" ht="33.75" customHeight="1" x14ac:dyDescent="0.25"/>
    <row r="371" s="52" customFormat="1" ht="33.75" customHeight="1" x14ac:dyDescent="0.25"/>
    <row r="372" s="52" customFormat="1" ht="33.75" customHeight="1" x14ac:dyDescent="0.25"/>
    <row r="373" s="52" customFormat="1" ht="33.75" customHeight="1" x14ac:dyDescent="0.25"/>
    <row r="374" s="52" customFormat="1" ht="33.75" customHeight="1" x14ac:dyDescent="0.25"/>
    <row r="375" s="52" customFormat="1" ht="33.75" customHeight="1" x14ac:dyDescent="0.25"/>
    <row r="376" s="52" customFormat="1" ht="33.75" customHeight="1" x14ac:dyDescent="0.25"/>
    <row r="377" s="52" customFormat="1" ht="33.75" customHeight="1" x14ac:dyDescent="0.25"/>
    <row r="378" s="52" customFormat="1" ht="33.75" customHeight="1" x14ac:dyDescent="0.25"/>
    <row r="379" s="52" customFormat="1" ht="33.75" customHeight="1" x14ac:dyDescent="0.25"/>
    <row r="380" s="52" customFormat="1" ht="33.75" customHeight="1" x14ac:dyDescent="0.25"/>
    <row r="381" s="52" customFormat="1" ht="33.75" customHeight="1" x14ac:dyDescent="0.25"/>
    <row r="382" s="52" customFormat="1" ht="33.75" customHeight="1" x14ac:dyDescent="0.25"/>
    <row r="383" s="52" customFormat="1" ht="33.75" customHeight="1" x14ac:dyDescent="0.25"/>
    <row r="384" s="52" customFormat="1" ht="33.75" customHeight="1" x14ac:dyDescent="0.25"/>
    <row r="385" s="52" customFormat="1" ht="33.75" customHeight="1" x14ac:dyDescent="0.25"/>
    <row r="386" s="52" customFormat="1" ht="33.75" customHeight="1" x14ac:dyDescent="0.25"/>
    <row r="387" s="52" customFormat="1" ht="33.75" customHeight="1" x14ac:dyDescent="0.25"/>
    <row r="388" s="52" customFormat="1" ht="33.75" customHeight="1" x14ac:dyDescent="0.25"/>
    <row r="389" s="52" customFormat="1" ht="33.75" customHeight="1" x14ac:dyDescent="0.25"/>
    <row r="390" s="52" customFormat="1" ht="33.75" customHeight="1" x14ac:dyDescent="0.25"/>
    <row r="391" s="52" customFormat="1" ht="33.75" customHeight="1" x14ac:dyDescent="0.25"/>
    <row r="392" s="52" customFormat="1" ht="33.75" customHeight="1" x14ac:dyDescent="0.25"/>
    <row r="393" s="52" customFormat="1" ht="33.75" customHeight="1" x14ac:dyDescent="0.25"/>
    <row r="394" s="52" customFormat="1" ht="33.75" customHeight="1" x14ac:dyDescent="0.25"/>
    <row r="395" s="52" customFormat="1" ht="33.75" customHeight="1" x14ac:dyDescent="0.25"/>
    <row r="396" s="52" customFormat="1" ht="33.75" customHeight="1" x14ac:dyDescent="0.25"/>
    <row r="397" s="52" customFormat="1" ht="33.75" customHeight="1" x14ac:dyDescent="0.25"/>
    <row r="398" s="52" customFormat="1" ht="33.75" customHeight="1" x14ac:dyDescent="0.25"/>
    <row r="399" s="52" customFormat="1" ht="33.75" customHeight="1" x14ac:dyDescent="0.25"/>
    <row r="400" s="52" customFormat="1" ht="33.75" customHeight="1" x14ac:dyDescent="0.25"/>
    <row r="401" s="52" customFormat="1" ht="33.75" customHeight="1" x14ac:dyDescent="0.25"/>
    <row r="402" s="52" customFormat="1" ht="33.75" customHeight="1" x14ac:dyDescent="0.25"/>
    <row r="403" s="52" customFormat="1" ht="33.75" customHeight="1" x14ac:dyDescent="0.25"/>
    <row r="404" s="52" customFormat="1" ht="33.75" customHeight="1" x14ac:dyDescent="0.25"/>
    <row r="405" s="52" customFormat="1" ht="33.75" customHeight="1" x14ac:dyDescent="0.25"/>
    <row r="406" s="52" customFormat="1" ht="33.75" customHeight="1" x14ac:dyDescent="0.25"/>
    <row r="407" s="52" customFormat="1" ht="33.75" customHeight="1" x14ac:dyDescent="0.25"/>
    <row r="408" s="52" customFormat="1" ht="33.75" customHeight="1" x14ac:dyDescent="0.25"/>
    <row r="409" s="52" customFormat="1" ht="33.75" customHeight="1" x14ac:dyDescent="0.25"/>
    <row r="410" s="52" customFormat="1" ht="33.75" customHeight="1" x14ac:dyDescent="0.25"/>
    <row r="411" s="52" customFormat="1" ht="33.75" customHeight="1" x14ac:dyDescent="0.25"/>
    <row r="412" s="52" customFormat="1" ht="33.75" customHeight="1" x14ac:dyDescent="0.25"/>
    <row r="413" s="52" customFormat="1" ht="33.75" customHeight="1" x14ac:dyDescent="0.25"/>
    <row r="414" s="52" customFormat="1" ht="33.75" customHeight="1" x14ac:dyDescent="0.25"/>
    <row r="415" s="52" customFormat="1" ht="33.75" customHeight="1" x14ac:dyDescent="0.25"/>
    <row r="416" s="52" customFormat="1" ht="33.75" customHeight="1" x14ac:dyDescent="0.25"/>
    <row r="417" s="52" customFormat="1" ht="33.75" customHeight="1" x14ac:dyDescent="0.25"/>
    <row r="418" s="52" customFormat="1" ht="33.75" customHeight="1" x14ac:dyDescent="0.25"/>
    <row r="419" s="52" customFormat="1" ht="33.75" customHeight="1" x14ac:dyDescent="0.25"/>
    <row r="420" s="52" customFormat="1" ht="33.75" customHeight="1" x14ac:dyDescent="0.25"/>
    <row r="421" s="52" customFormat="1" ht="33.75" customHeight="1" x14ac:dyDescent="0.25"/>
    <row r="422" s="52" customFormat="1" ht="33.75" customHeight="1" x14ac:dyDescent="0.25"/>
    <row r="423" s="52" customFormat="1" ht="33.75" customHeight="1" x14ac:dyDescent="0.25"/>
    <row r="424" s="52" customFormat="1" ht="33.75" customHeight="1" x14ac:dyDescent="0.25"/>
    <row r="425" s="52" customFormat="1" ht="33.75" customHeight="1" x14ac:dyDescent="0.25"/>
    <row r="426" s="52" customFormat="1" ht="33.75" customHeight="1" x14ac:dyDescent="0.25"/>
    <row r="427" s="52" customFormat="1" ht="33.75" customHeight="1" x14ac:dyDescent="0.25"/>
    <row r="428" s="52" customFormat="1" ht="33.75" customHeight="1" x14ac:dyDescent="0.25"/>
    <row r="429" s="52" customFormat="1" ht="33.75" customHeight="1" x14ac:dyDescent="0.25"/>
    <row r="430" s="52" customFormat="1" ht="33.75" customHeight="1" x14ac:dyDescent="0.25"/>
    <row r="431" s="52" customFormat="1" ht="33.75" customHeight="1" x14ac:dyDescent="0.25"/>
    <row r="432" s="52" customFormat="1" ht="33.75" customHeight="1" x14ac:dyDescent="0.25"/>
    <row r="433" s="52" customFormat="1" ht="33.75" customHeight="1" x14ac:dyDescent="0.25"/>
    <row r="434" s="52" customFormat="1" ht="33.75" customHeight="1" x14ac:dyDescent="0.25"/>
    <row r="435" s="52" customFormat="1" ht="33.75" customHeight="1" x14ac:dyDescent="0.25"/>
    <row r="436" s="52" customFormat="1" ht="33.75" customHeight="1" x14ac:dyDescent="0.25"/>
    <row r="437" s="52" customFormat="1" ht="33.75" customHeight="1" x14ac:dyDescent="0.25"/>
    <row r="438" s="52" customFormat="1" ht="33.75" customHeight="1" x14ac:dyDescent="0.25"/>
    <row r="439" s="52" customFormat="1" ht="33.75" customHeight="1" x14ac:dyDescent="0.25"/>
    <row r="440" s="52" customFormat="1" ht="33.75" customHeight="1" x14ac:dyDescent="0.25"/>
    <row r="441" s="52" customFormat="1" ht="33.75" customHeight="1" x14ac:dyDescent="0.25"/>
    <row r="442" s="52" customFormat="1" ht="33.75" customHeight="1" x14ac:dyDescent="0.25"/>
    <row r="443" s="52" customFormat="1" ht="33.75" customHeight="1" x14ac:dyDescent="0.25"/>
    <row r="444" s="52" customFormat="1" ht="33.75" customHeight="1" x14ac:dyDescent="0.25"/>
    <row r="445" s="52" customFormat="1" ht="33.75" customHeight="1" x14ac:dyDescent="0.25"/>
    <row r="446" s="52" customFormat="1" ht="33.75" customHeight="1" x14ac:dyDescent="0.25"/>
    <row r="447" s="52" customFormat="1" ht="33.75" customHeight="1" x14ac:dyDescent="0.25"/>
    <row r="448" s="52" customFormat="1" ht="33.75" customHeight="1" x14ac:dyDescent="0.25"/>
    <row r="449" s="52" customFormat="1" ht="33.75" customHeight="1" x14ac:dyDescent="0.25"/>
    <row r="450" s="52" customFormat="1" ht="33.75" customHeight="1" x14ac:dyDescent="0.25"/>
    <row r="451" s="52" customFormat="1" ht="33.75" customHeight="1" x14ac:dyDescent="0.25"/>
    <row r="452" s="52" customFormat="1" ht="33.75" customHeight="1" x14ac:dyDescent="0.25"/>
    <row r="453" s="52" customFormat="1" ht="33.75" customHeight="1" x14ac:dyDescent="0.25"/>
    <row r="454" s="52" customFormat="1" ht="33.75" customHeight="1" x14ac:dyDescent="0.25"/>
    <row r="455" s="52" customFormat="1" ht="33.75" customHeight="1" x14ac:dyDescent="0.25"/>
    <row r="456" s="52" customFormat="1" ht="33.75" customHeight="1" x14ac:dyDescent="0.25"/>
    <row r="457" s="52" customFormat="1" ht="33.75" customHeight="1" x14ac:dyDescent="0.25"/>
    <row r="458" s="52" customFormat="1" ht="33.75" customHeight="1" x14ac:dyDescent="0.25"/>
    <row r="459" s="52" customFormat="1" ht="33.75" customHeight="1" x14ac:dyDescent="0.25"/>
    <row r="460" s="52" customFormat="1" ht="33.75" customHeight="1" x14ac:dyDescent="0.25"/>
    <row r="461" s="52" customFormat="1" ht="33.75" customHeight="1" x14ac:dyDescent="0.25"/>
    <row r="462" s="52" customFormat="1" ht="33.75" customHeight="1" x14ac:dyDescent="0.25"/>
    <row r="463" s="52" customFormat="1" ht="33.75" customHeight="1" x14ac:dyDescent="0.25"/>
    <row r="464" s="52" customFormat="1" ht="33.75" customHeight="1" x14ac:dyDescent="0.25"/>
    <row r="465" s="52" customFormat="1" ht="33.75" customHeight="1" x14ac:dyDescent="0.25"/>
    <row r="466" s="52" customFormat="1" ht="33.75" customHeight="1" x14ac:dyDescent="0.25"/>
    <row r="467" s="52" customFormat="1" ht="33.75" customHeight="1" x14ac:dyDescent="0.25"/>
    <row r="468" s="52" customFormat="1" ht="33.75" customHeight="1" x14ac:dyDescent="0.25"/>
    <row r="469" s="52" customFormat="1" ht="33.75" customHeight="1" x14ac:dyDescent="0.25"/>
    <row r="470" s="52" customFormat="1" ht="33.75" customHeight="1" x14ac:dyDescent="0.25"/>
    <row r="471" s="52" customFormat="1" ht="33.75" customHeight="1" x14ac:dyDescent="0.25"/>
    <row r="472" s="52" customFormat="1" ht="33.75" customHeight="1" x14ac:dyDescent="0.25"/>
    <row r="473" s="52" customFormat="1" ht="33.75" customHeight="1" x14ac:dyDescent="0.25"/>
    <row r="474" s="52" customFormat="1" ht="33.75" customHeight="1" x14ac:dyDescent="0.25"/>
    <row r="475" s="52" customFormat="1" ht="33.75" customHeight="1" x14ac:dyDescent="0.25"/>
    <row r="476" s="52" customFormat="1" ht="33.75" customHeight="1" x14ac:dyDescent="0.25"/>
    <row r="477" s="52" customFormat="1" ht="33.75" customHeight="1" x14ac:dyDescent="0.25"/>
    <row r="478" s="52" customFormat="1" ht="33.75" customHeight="1" x14ac:dyDescent="0.25"/>
    <row r="479" s="52" customFormat="1" ht="33.75" customHeight="1" x14ac:dyDescent="0.25"/>
    <row r="480" s="52" customFormat="1" ht="33.75" customHeight="1" x14ac:dyDescent="0.25"/>
    <row r="481" s="52" customFormat="1" ht="33.75" customHeight="1" x14ac:dyDescent="0.25"/>
    <row r="482" s="52" customFormat="1" ht="33.75" customHeight="1" x14ac:dyDescent="0.25"/>
    <row r="483" s="52" customFormat="1" ht="33.75" customHeight="1" x14ac:dyDescent="0.25"/>
    <row r="484" s="52" customFormat="1" ht="33.75" customHeight="1" x14ac:dyDescent="0.25"/>
    <row r="485" s="52" customFormat="1" ht="33.75" customHeight="1" x14ac:dyDescent="0.25"/>
    <row r="486" s="52" customFormat="1" ht="33.75" customHeight="1" x14ac:dyDescent="0.25"/>
    <row r="487" s="52" customFormat="1" ht="33.75" customHeight="1" x14ac:dyDescent="0.25"/>
    <row r="488" s="52" customFormat="1" ht="33.75" customHeight="1" x14ac:dyDescent="0.25"/>
    <row r="489" s="52" customFormat="1" ht="33.75" customHeight="1" x14ac:dyDescent="0.25"/>
    <row r="490" s="52" customFormat="1" ht="33.75" customHeight="1" x14ac:dyDescent="0.25"/>
    <row r="491" s="52" customFormat="1" ht="33.75" customHeight="1" x14ac:dyDescent="0.25"/>
    <row r="492" s="52" customFormat="1" ht="33.75" customHeight="1" x14ac:dyDescent="0.25"/>
    <row r="493" s="52" customFormat="1" ht="33.75" customHeight="1" x14ac:dyDescent="0.25"/>
    <row r="494" s="52" customFormat="1" ht="33.75" customHeight="1" x14ac:dyDescent="0.25"/>
    <row r="495" s="52" customFormat="1" ht="33.75" customHeight="1" x14ac:dyDescent="0.25"/>
    <row r="496" s="52" customFormat="1" ht="33.75" customHeight="1" x14ac:dyDescent="0.25"/>
    <row r="497" s="52" customFormat="1" ht="33.75" customHeight="1" x14ac:dyDescent="0.25"/>
    <row r="498" s="52" customFormat="1" ht="33.75" customHeight="1" x14ac:dyDescent="0.25"/>
    <row r="499" s="52" customFormat="1" ht="33.75" customHeight="1" x14ac:dyDescent="0.25"/>
    <row r="500" s="52" customFormat="1" ht="33.75" customHeight="1" x14ac:dyDescent="0.25"/>
    <row r="501" s="52" customFormat="1" ht="33.75" customHeight="1" x14ac:dyDescent="0.25"/>
    <row r="502" s="52" customFormat="1" ht="33.75" customHeight="1" x14ac:dyDescent="0.25"/>
    <row r="503" s="52" customFormat="1" ht="33.75" customHeight="1" x14ac:dyDescent="0.25"/>
    <row r="504" s="52" customFormat="1" ht="33.75" customHeight="1" x14ac:dyDescent="0.25"/>
    <row r="505" s="52" customFormat="1" ht="33.75" customHeight="1" x14ac:dyDescent="0.25"/>
    <row r="506" s="52" customFormat="1" ht="33.75" customHeight="1" x14ac:dyDescent="0.25"/>
    <row r="507" s="52" customFormat="1" ht="33.75" customHeight="1" x14ac:dyDescent="0.25"/>
    <row r="508" s="52" customFormat="1" ht="33.75" customHeight="1" x14ac:dyDescent="0.25"/>
    <row r="509" s="52" customFormat="1" ht="33.75" customHeight="1" x14ac:dyDescent="0.25"/>
  </sheetData>
  <sheetProtection algorithmName="SHA-512" hashValue="f674hFc2Ulw/8eZSOB9q91f/GMrprxroBY1WYKz6BTo1UB6WsOWEqX4Pw1LnkzYmwHg3OW2eWNTHbs24xIrnJA==" saltValue="qrM5C2H+JfXAlrdQxx9rpg==" spinCount="100000" sheet="1" objects="1" scenarios="1"/>
  <mergeCells count="125">
    <mergeCell ref="B73:AF73"/>
    <mergeCell ref="B83:AF83"/>
    <mergeCell ref="B84:AF84"/>
    <mergeCell ref="B85:AF85"/>
    <mergeCell ref="B86:AF86"/>
    <mergeCell ref="B74:AF74"/>
    <mergeCell ref="B75:AF75"/>
    <mergeCell ref="B76:AF76"/>
    <mergeCell ref="B77:AF77"/>
    <mergeCell ref="B78:AF78"/>
    <mergeCell ref="B79:AF79"/>
    <mergeCell ref="B80:AF80"/>
    <mergeCell ref="B81:AF81"/>
    <mergeCell ref="B82:AF82"/>
    <mergeCell ref="B68:AF68"/>
    <mergeCell ref="B69:AF69"/>
    <mergeCell ref="B70:AF70"/>
    <mergeCell ref="B71:AF71"/>
    <mergeCell ref="B72:AF72"/>
    <mergeCell ref="B32:C33"/>
    <mergeCell ref="B34:C35"/>
    <mergeCell ref="B36:C37"/>
    <mergeCell ref="B38:C39"/>
    <mergeCell ref="B40:C41"/>
    <mergeCell ref="B42:C43"/>
    <mergeCell ref="D40:D41"/>
    <mergeCell ref="D42:D43"/>
    <mergeCell ref="B64:AF64"/>
    <mergeCell ref="D34:D35"/>
    <mergeCell ref="B62:AE62"/>
    <mergeCell ref="D44:D45"/>
    <mergeCell ref="D46:D47"/>
    <mergeCell ref="D48:D49"/>
    <mergeCell ref="D50:D51"/>
    <mergeCell ref="B56:C57"/>
    <mergeCell ref="E54:E55"/>
    <mergeCell ref="E56:E57"/>
    <mergeCell ref="D54:D55"/>
    <mergeCell ref="B18:C19"/>
    <mergeCell ref="B20:C21"/>
    <mergeCell ref="B22:C23"/>
    <mergeCell ref="B24:C25"/>
    <mergeCell ref="B26:C27"/>
    <mergeCell ref="E32:E33"/>
    <mergeCell ref="B65:AF65"/>
    <mergeCell ref="B66:AF66"/>
    <mergeCell ref="B67:AF67"/>
    <mergeCell ref="B28:C29"/>
    <mergeCell ref="B30:C31"/>
    <mergeCell ref="E30:E31"/>
    <mergeCell ref="E50:E51"/>
    <mergeCell ref="D28:D29"/>
    <mergeCell ref="D30:D31"/>
    <mergeCell ref="D32:D33"/>
    <mergeCell ref="D36:D37"/>
    <mergeCell ref="D38:D39"/>
    <mergeCell ref="D22:D23"/>
    <mergeCell ref="D24:D25"/>
    <mergeCell ref="D26:D27"/>
    <mergeCell ref="E58:E59"/>
    <mergeCell ref="E60:E61"/>
    <mergeCell ref="B54:C55"/>
    <mergeCell ref="B1:F1"/>
    <mergeCell ref="G1:AD1"/>
    <mergeCell ref="F17:Y17"/>
    <mergeCell ref="Z17:AD17"/>
    <mergeCell ref="AD16:AE16"/>
    <mergeCell ref="G16:AC16"/>
    <mergeCell ref="AE1:AF1"/>
    <mergeCell ref="G14:AF14"/>
    <mergeCell ref="B14:F14"/>
    <mergeCell ref="B17:C17"/>
    <mergeCell ref="B2:F2"/>
    <mergeCell ref="G2:AD2"/>
    <mergeCell ref="B3:F12"/>
    <mergeCell ref="G3:H3"/>
    <mergeCell ref="I3:AD3"/>
    <mergeCell ref="G4:H4"/>
    <mergeCell ref="I4:AD4"/>
    <mergeCell ref="G5:H5"/>
    <mergeCell ref="I5:AD5"/>
    <mergeCell ref="G6:H6"/>
    <mergeCell ref="I6:AD6"/>
    <mergeCell ref="G7:H7"/>
    <mergeCell ref="I7:AD7"/>
    <mergeCell ref="G8:H8"/>
    <mergeCell ref="I8:AD8"/>
    <mergeCell ref="G9:H9"/>
    <mergeCell ref="I9:AD9"/>
    <mergeCell ref="D18:D19"/>
    <mergeCell ref="D20:D21"/>
    <mergeCell ref="E15:AC15"/>
    <mergeCell ref="E16:F16"/>
    <mergeCell ref="G10:H10"/>
    <mergeCell ref="I10:AD10"/>
    <mergeCell ref="G11:H11"/>
    <mergeCell ref="I11:AD11"/>
    <mergeCell ref="G12:H12"/>
    <mergeCell ref="I12:AD12"/>
    <mergeCell ref="E18:E19"/>
    <mergeCell ref="E20:E21"/>
    <mergeCell ref="E22:E23"/>
    <mergeCell ref="E24:E25"/>
    <mergeCell ref="E34:E35"/>
    <mergeCell ref="E36:E37"/>
    <mergeCell ref="E38:E39"/>
    <mergeCell ref="E40:E41"/>
    <mergeCell ref="E42:E43"/>
    <mergeCell ref="D56:D57"/>
    <mergeCell ref="D58:D59"/>
    <mergeCell ref="D60:D61"/>
    <mergeCell ref="B58:C59"/>
    <mergeCell ref="B60:C61"/>
    <mergeCell ref="E26:E27"/>
    <mergeCell ref="E28:E29"/>
    <mergeCell ref="E52:E53"/>
    <mergeCell ref="B52:C53"/>
    <mergeCell ref="E44:E45"/>
    <mergeCell ref="E46:E47"/>
    <mergeCell ref="E48:E49"/>
    <mergeCell ref="B44:C45"/>
    <mergeCell ref="B46:C47"/>
    <mergeCell ref="B48:C49"/>
    <mergeCell ref="B50:C51"/>
    <mergeCell ref="D52:D53"/>
  </mergeCells>
  <conditionalFormatting sqref="E18:E61">
    <cfRule type="containsText" dxfId="32" priority="1" operator="containsText" text="TRANSITION">
      <formula>NOT(ISERROR(SEARCH("TRANSITION",E18)))</formula>
    </cfRule>
    <cfRule type="containsText" dxfId="31" priority="2" operator="containsText" text="TRE">
      <formula>NOT(ISERROR(SEARCH("TRE",E18)))</formula>
    </cfRule>
    <cfRule type="containsText" dxfId="30" priority="3" operator="containsText" text="ACROB">
      <formula>NOT(ISERROR(SEARCH("ACROB",E18)))</formula>
    </cfRule>
    <cfRule type="containsText" dxfId="29" priority="4" operator="containsText" text="HYBRID">
      <formula>NOT(ISERROR(SEARCH("HYBRID",E18)))</formula>
    </cfRule>
  </conditionalFormatting>
  <pageMargins left="0.7" right="0.7" top="0.75" bottom="0.75" header="0.3" footer="0.3"/>
  <pageSetup scale="2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A33415-0229-4266-94CB-3806CB7F89B1}">
          <x14:formula1>
            <xm:f>CÓDIGOS!$D$2:$D$5</xm:f>
          </x14:formula1>
          <xm:sqref>E18:E61</xm:sqref>
        </x14:dataValidation>
        <x14:dataValidation type="list" allowBlank="1" showInputMessage="1" showErrorMessage="1" xr:uid="{F3868B04-1BDA-46AA-93CB-2B52D8E07102}">
          <x14:formula1>
            <xm:f>Folha2!$C$1:$C$18</xm:f>
          </x14:formula1>
          <xm:sqref>G2:AD2</xm:sqref>
        </x14:dataValidation>
        <x14:dataValidation type="list" allowBlank="1" showInputMessage="1" showErrorMessage="1" xr:uid="{D487F099-68FD-43D6-9FF4-0A4342028CA1}">
          <x14:formula1>
            <xm:f>Folha2!$A$1:$A$15</xm:f>
          </x14:formula1>
          <xm:sqref>G1:AD1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D971-8C76-4D56-9B2D-13F67B73B67A}">
  <dimension ref="A1:I615"/>
  <sheetViews>
    <sheetView topLeftCell="A586" zoomScale="60" zoomScaleNormal="60" workbookViewId="0">
      <selection activeCell="C618" sqref="C618"/>
    </sheetView>
  </sheetViews>
  <sheetFormatPr defaultRowHeight="15" x14ac:dyDescent="0.25"/>
  <cols>
    <col min="1" max="1" width="16.28515625" style="23" bestFit="1" customWidth="1"/>
    <col min="2" max="2" width="25" style="22" bestFit="1" customWidth="1"/>
    <col min="3" max="3" width="69.85546875" style="22" bestFit="1" customWidth="1"/>
    <col min="4" max="4" width="20.140625" style="22" hidden="1" customWidth="1"/>
    <col min="5" max="5" width="10.5703125" style="22" hidden="1" customWidth="1"/>
    <col min="6" max="6" width="23.5703125" style="23" bestFit="1" customWidth="1"/>
    <col min="7" max="7" width="19.7109375" style="23" bestFit="1" customWidth="1"/>
    <col min="8" max="8" width="34.28515625" style="23" bestFit="1" customWidth="1"/>
    <col min="9" max="9" width="10.28515625" style="23" bestFit="1" customWidth="1"/>
    <col min="10" max="16384" width="9.140625" style="22"/>
  </cols>
  <sheetData>
    <row r="1" spans="1:8" x14ac:dyDescent="0.25">
      <c r="A1" s="23" t="s">
        <v>218</v>
      </c>
      <c r="B1" s="23" t="s">
        <v>219</v>
      </c>
      <c r="C1" s="23" t="s">
        <v>217</v>
      </c>
      <c r="D1" s="23" t="s">
        <v>220</v>
      </c>
      <c r="E1" s="23" t="s">
        <v>221</v>
      </c>
      <c r="F1" s="23" t="s">
        <v>222</v>
      </c>
      <c r="G1" s="23" t="s">
        <v>223</v>
      </c>
    </row>
    <row r="2" spans="1:8" ht="15" customHeight="1" x14ac:dyDescent="0.25">
      <c r="A2" s="88">
        <v>500000</v>
      </c>
      <c r="B2" s="89" t="s">
        <v>1143</v>
      </c>
      <c r="C2" s="88" t="s">
        <v>1144</v>
      </c>
      <c r="D2" s="90" t="s">
        <v>1145</v>
      </c>
      <c r="E2" s="88" t="s">
        <v>1146</v>
      </c>
      <c r="F2" s="91" t="s">
        <v>1147</v>
      </c>
      <c r="G2" s="91" t="s">
        <v>1148</v>
      </c>
      <c r="H2" s="23" t="str">
        <f>G2&amp;" "&amp;F2</f>
        <v>MYROSLAVA SHVETS</v>
      </c>
    </row>
    <row r="3" spans="1:8" ht="15" customHeight="1" x14ac:dyDescent="0.25">
      <c r="A3" s="88">
        <v>500001</v>
      </c>
      <c r="B3" s="89" t="s">
        <v>1143</v>
      </c>
      <c r="C3" s="88" t="s">
        <v>1144</v>
      </c>
      <c r="D3" s="90" t="s">
        <v>1145</v>
      </c>
      <c r="E3" s="88" t="s">
        <v>1146</v>
      </c>
      <c r="F3" s="91" t="s">
        <v>1149</v>
      </c>
      <c r="G3" s="91" t="s">
        <v>1150</v>
      </c>
      <c r="H3" s="23" t="str">
        <f t="shared" ref="H3:H66" si="0">G3&amp;" "&amp;F3</f>
        <v>TETIANA KARIMOVA</v>
      </c>
    </row>
    <row r="4" spans="1:8" ht="15" customHeight="1" x14ac:dyDescent="0.25">
      <c r="A4" s="88">
        <v>500002</v>
      </c>
      <c r="B4" s="89" t="s">
        <v>1143</v>
      </c>
      <c r="C4" s="88" t="s">
        <v>1144</v>
      </c>
      <c r="D4" s="90" t="s">
        <v>1145</v>
      </c>
      <c r="E4" s="88" t="s">
        <v>1146</v>
      </c>
      <c r="F4" s="91" t="s">
        <v>1151</v>
      </c>
      <c r="G4" s="91" t="s">
        <v>1152</v>
      </c>
      <c r="H4" s="23" t="str">
        <f t="shared" si="0"/>
        <v>OLESIA SABODASH</v>
      </c>
    </row>
    <row r="5" spans="1:8" ht="15" customHeight="1" x14ac:dyDescent="0.25">
      <c r="A5" s="88">
        <v>500003</v>
      </c>
      <c r="B5" s="89" t="s">
        <v>1143</v>
      </c>
      <c r="C5" s="88" t="s">
        <v>1144</v>
      </c>
      <c r="D5" s="90" t="s">
        <v>1145</v>
      </c>
      <c r="E5" s="88" t="s">
        <v>1146</v>
      </c>
      <c r="F5" s="91" t="s">
        <v>1153</v>
      </c>
      <c r="G5" s="91" t="s">
        <v>1154</v>
      </c>
      <c r="H5" s="23" t="str">
        <f t="shared" si="0"/>
        <v>YELYZAVETA PROFINTSOVA</v>
      </c>
    </row>
    <row r="6" spans="1:8" ht="15" customHeight="1" x14ac:dyDescent="0.25">
      <c r="A6" s="88">
        <v>500004</v>
      </c>
      <c r="B6" s="89" t="s">
        <v>1143</v>
      </c>
      <c r="C6" s="88" t="s">
        <v>1144</v>
      </c>
      <c r="D6" s="90" t="s">
        <v>1145</v>
      </c>
      <c r="E6" s="88" t="s">
        <v>1146</v>
      </c>
      <c r="F6" s="91" t="s">
        <v>1155</v>
      </c>
      <c r="G6" s="91" t="s">
        <v>1156</v>
      </c>
      <c r="H6" s="23" t="str">
        <f t="shared" si="0"/>
        <v>KARYNA PLASHCHEVATA</v>
      </c>
    </row>
    <row r="7" spans="1:8" ht="15" customHeight="1" x14ac:dyDescent="0.25">
      <c r="A7" s="88">
        <v>500005</v>
      </c>
      <c r="B7" s="89" t="s">
        <v>1143</v>
      </c>
      <c r="C7" s="88" t="s">
        <v>1144</v>
      </c>
      <c r="D7" s="90" t="s">
        <v>1145</v>
      </c>
      <c r="E7" s="88" t="s">
        <v>1146</v>
      </c>
      <c r="F7" s="88" t="s">
        <v>1157</v>
      </c>
      <c r="G7" s="91" t="s">
        <v>1158</v>
      </c>
      <c r="H7" s="23" t="str">
        <f t="shared" si="0"/>
        <v>KSENIIA VASHCHENKO</v>
      </c>
    </row>
    <row r="8" spans="1:8" ht="15" customHeight="1" x14ac:dyDescent="0.25">
      <c r="A8" s="88">
        <v>500006</v>
      </c>
      <c r="B8" s="89" t="s">
        <v>1143</v>
      </c>
      <c r="C8" s="88" t="s">
        <v>1144</v>
      </c>
      <c r="D8" s="90" t="s">
        <v>1145</v>
      </c>
      <c r="E8" s="88" t="s">
        <v>1146</v>
      </c>
      <c r="F8" s="91" t="s">
        <v>1159</v>
      </c>
      <c r="G8" s="91" t="s">
        <v>783</v>
      </c>
      <c r="H8" s="23" t="str">
        <f t="shared" si="0"/>
        <v>KIRA DEREVIANKO</v>
      </c>
    </row>
    <row r="9" spans="1:8" ht="15" customHeight="1" x14ac:dyDescent="0.25">
      <c r="A9" s="88">
        <v>500007</v>
      </c>
      <c r="B9" s="89" t="s">
        <v>1143</v>
      </c>
      <c r="C9" s="88" t="s">
        <v>1144</v>
      </c>
      <c r="D9" s="90" t="s">
        <v>1145</v>
      </c>
      <c r="E9" s="88" t="s">
        <v>1146</v>
      </c>
      <c r="F9" s="91" t="s">
        <v>268</v>
      </c>
      <c r="G9" s="91" t="s">
        <v>269</v>
      </c>
      <c r="H9" s="23" t="str">
        <f t="shared" si="0"/>
        <v>ANTONINA STRYZHAKOVA</v>
      </c>
    </row>
    <row r="10" spans="1:8" ht="15" customHeight="1" x14ac:dyDescent="0.25">
      <c r="A10" s="88">
        <v>10000000</v>
      </c>
      <c r="B10" s="89" t="s">
        <v>1011</v>
      </c>
      <c r="C10" s="88" t="s">
        <v>1012</v>
      </c>
      <c r="D10" s="92" t="s">
        <v>1013</v>
      </c>
      <c r="E10" s="88" t="s">
        <v>1014</v>
      </c>
      <c r="F10" s="88" t="s">
        <v>1015</v>
      </c>
      <c r="G10" s="88" t="s">
        <v>1016</v>
      </c>
      <c r="H10" s="23" t="str">
        <f t="shared" si="0"/>
        <v>MARE SCHALLENBERG</v>
      </c>
    </row>
    <row r="11" spans="1:8" ht="15" customHeight="1" x14ac:dyDescent="0.25">
      <c r="A11" s="88">
        <v>10000001</v>
      </c>
      <c r="B11" s="89" t="s">
        <v>1011</v>
      </c>
      <c r="C11" s="88" t="s">
        <v>1012</v>
      </c>
      <c r="D11" s="92" t="s">
        <v>1013</v>
      </c>
      <c r="E11" s="88" t="s">
        <v>1014</v>
      </c>
      <c r="F11" s="88" t="s">
        <v>1017</v>
      </c>
      <c r="G11" s="88" t="s">
        <v>1018</v>
      </c>
      <c r="H11" s="23" t="str">
        <f t="shared" si="0"/>
        <v>MEREL LEURING</v>
      </c>
    </row>
    <row r="12" spans="1:8" ht="15" customHeight="1" x14ac:dyDescent="0.25">
      <c r="A12" s="88">
        <v>16000001</v>
      </c>
      <c r="B12" s="89" t="s">
        <v>204</v>
      </c>
      <c r="C12" s="88" t="s">
        <v>319</v>
      </c>
      <c r="D12" s="90" t="s">
        <v>320</v>
      </c>
      <c r="E12" s="88" t="s">
        <v>321</v>
      </c>
      <c r="F12" s="88" t="s">
        <v>583</v>
      </c>
      <c r="G12" s="88" t="s">
        <v>584</v>
      </c>
      <c r="H12" s="23" t="str">
        <f t="shared" si="0"/>
        <v>ADA ARAN CIRERA</v>
      </c>
    </row>
    <row r="13" spans="1:8" ht="15" customHeight="1" x14ac:dyDescent="0.25">
      <c r="A13" s="88">
        <v>16000002</v>
      </c>
      <c r="B13" s="89" t="s">
        <v>204</v>
      </c>
      <c r="C13" s="88" t="s">
        <v>319</v>
      </c>
      <c r="D13" s="90" t="s">
        <v>320</v>
      </c>
      <c r="E13" s="88" t="s">
        <v>321</v>
      </c>
      <c r="F13" s="88" t="s">
        <v>585</v>
      </c>
      <c r="G13" s="88" t="s">
        <v>390</v>
      </c>
      <c r="H13" s="23" t="str">
        <f t="shared" si="0"/>
        <v>HELENA FONOLLEDA GUELL</v>
      </c>
    </row>
    <row r="14" spans="1:8" ht="15" customHeight="1" x14ac:dyDescent="0.25">
      <c r="A14" s="88">
        <v>16000003</v>
      </c>
      <c r="B14" s="89" t="s">
        <v>204</v>
      </c>
      <c r="C14" s="88" t="s">
        <v>319</v>
      </c>
      <c r="D14" s="90" t="s">
        <v>320</v>
      </c>
      <c r="E14" s="88" t="s">
        <v>321</v>
      </c>
      <c r="F14" s="88" t="s">
        <v>586</v>
      </c>
      <c r="G14" s="88" t="s">
        <v>587</v>
      </c>
      <c r="H14" s="23" t="str">
        <f t="shared" si="0"/>
        <v>NEUS GUSTAVSSON ROBERT</v>
      </c>
    </row>
    <row r="15" spans="1:8" ht="15" customHeight="1" x14ac:dyDescent="0.25">
      <c r="A15" s="88">
        <v>16000004</v>
      </c>
      <c r="B15" s="89" t="s">
        <v>204</v>
      </c>
      <c r="C15" s="88" t="s">
        <v>319</v>
      </c>
      <c r="D15" s="90" t="s">
        <v>320</v>
      </c>
      <c r="E15" s="88" t="s">
        <v>321</v>
      </c>
      <c r="F15" s="88" t="s">
        <v>322</v>
      </c>
      <c r="G15" s="88" t="s">
        <v>323</v>
      </c>
      <c r="H15" s="23" t="str">
        <f t="shared" si="0"/>
        <v>ZOE PALAU ALCAIDE</v>
      </c>
    </row>
    <row r="16" spans="1:8" ht="15" customHeight="1" x14ac:dyDescent="0.25">
      <c r="A16" s="88">
        <v>16000005</v>
      </c>
      <c r="B16" s="89" t="s">
        <v>204</v>
      </c>
      <c r="C16" s="88" t="s">
        <v>319</v>
      </c>
      <c r="D16" s="90" t="s">
        <v>320</v>
      </c>
      <c r="E16" s="88" t="s">
        <v>321</v>
      </c>
      <c r="F16" s="88" t="s">
        <v>324</v>
      </c>
      <c r="G16" s="88" t="s">
        <v>325</v>
      </c>
      <c r="H16" s="23" t="str">
        <f t="shared" si="0"/>
        <v>JASMINE SERRANO STEKSOVA</v>
      </c>
    </row>
    <row r="17" spans="1:8" ht="15" customHeight="1" x14ac:dyDescent="0.25">
      <c r="A17" s="88">
        <v>16000006</v>
      </c>
      <c r="B17" s="89" t="s">
        <v>204</v>
      </c>
      <c r="C17" s="88" t="s">
        <v>319</v>
      </c>
      <c r="D17" s="90" t="s">
        <v>320</v>
      </c>
      <c r="E17" s="88" t="s">
        <v>321</v>
      </c>
      <c r="F17" s="88" t="s">
        <v>588</v>
      </c>
      <c r="G17" s="88" t="s">
        <v>589</v>
      </c>
      <c r="H17" s="23" t="str">
        <f t="shared" si="0"/>
        <v>MAR TORRA MANGOT</v>
      </c>
    </row>
    <row r="18" spans="1:8" ht="15" customHeight="1" x14ac:dyDescent="0.25">
      <c r="A18" s="88">
        <v>16000007</v>
      </c>
      <c r="B18" s="89" t="s">
        <v>204</v>
      </c>
      <c r="C18" s="88" t="s">
        <v>319</v>
      </c>
      <c r="D18" s="90" t="s">
        <v>320</v>
      </c>
      <c r="E18" s="88" t="s">
        <v>321</v>
      </c>
      <c r="F18" s="88" t="s">
        <v>326</v>
      </c>
      <c r="G18" s="88" t="s">
        <v>327</v>
      </c>
      <c r="H18" s="23" t="str">
        <f t="shared" si="0"/>
        <v>MARIONA CASAS MONTEJO</v>
      </c>
    </row>
    <row r="19" spans="1:8" ht="15" customHeight="1" x14ac:dyDescent="0.25">
      <c r="A19" s="88">
        <v>16000008</v>
      </c>
      <c r="B19" s="89" t="s">
        <v>204</v>
      </c>
      <c r="C19" s="88" t="s">
        <v>319</v>
      </c>
      <c r="D19" s="90" t="s">
        <v>320</v>
      </c>
      <c r="E19" s="88" t="s">
        <v>321</v>
      </c>
      <c r="F19" s="88" t="s">
        <v>590</v>
      </c>
      <c r="G19" s="88" t="s">
        <v>591</v>
      </c>
      <c r="H19" s="23" t="str">
        <f t="shared" si="0"/>
        <v>JORDI SANTAÑES MOLINA</v>
      </c>
    </row>
    <row r="20" spans="1:8" ht="15" customHeight="1" x14ac:dyDescent="0.25">
      <c r="A20" s="88">
        <v>16000009</v>
      </c>
      <c r="B20" s="89" t="s">
        <v>204</v>
      </c>
      <c r="C20" s="88" t="s">
        <v>319</v>
      </c>
      <c r="D20" s="90" t="s">
        <v>320</v>
      </c>
      <c r="E20" s="88" t="s">
        <v>321</v>
      </c>
      <c r="F20" s="88" t="s">
        <v>592</v>
      </c>
      <c r="G20" s="88" t="s">
        <v>593</v>
      </c>
      <c r="H20" s="23" t="str">
        <f t="shared" si="0"/>
        <v>ESTELA MONTEJO MARTIN</v>
      </c>
    </row>
    <row r="21" spans="1:8" ht="15" customHeight="1" x14ac:dyDescent="0.25">
      <c r="A21" s="88">
        <v>16000010</v>
      </c>
      <c r="B21" s="89" t="s">
        <v>204</v>
      </c>
      <c r="C21" s="88" t="s">
        <v>319</v>
      </c>
      <c r="D21" s="90" t="s">
        <v>320</v>
      </c>
      <c r="E21" s="88" t="s">
        <v>321</v>
      </c>
      <c r="F21" s="88" t="s">
        <v>594</v>
      </c>
      <c r="G21" s="88" t="s">
        <v>316</v>
      </c>
      <c r="H21" s="23" t="str">
        <f t="shared" si="0"/>
        <v>LARA MARTINEZ ALVARADO</v>
      </c>
    </row>
    <row r="22" spans="1:8" ht="15" customHeight="1" x14ac:dyDescent="0.25">
      <c r="A22" s="88">
        <v>16000011</v>
      </c>
      <c r="B22" s="89" t="s">
        <v>204</v>
      </c>
      <c r="C22" s="88" t="s">
        <v>319</v>
      </c>
      <c r="D22" s="90" t="s">
        <v>320</v>
      </c>
      <c r="E22" s="88" t="s">
        <v>321</v>
      </c>
      <c r="F22" s="88" t="s">
        <v>595</v>
      </c>
      <c r="G22" s="88" t="s">
        <v>596</v>
      </c>
      <c r="H22" s="23" t="str">
        <f t="shared" si="0"/>
        <v>ADEI BAZAN LOPEZ</v>
      </c>
    </row>
    <row r="23" spans="1:8" ht="15" customHeight="1" x14ac:dyDescent="0.25">
      <c r="A23" s="88">
        <v>14000001</v>
      </c>
      <c r="B23" s="89" t="s">
        <v>950</v>
      </c>
      <c r="C23" s="88" t="s">
        <v>951</v>
      </c>
      <c r="D23" s="90" t="s">
        <v>952</v>
      </c>
      <c r="E23" s="88" t="s">
        <v>953</v>
      </c>
      <c r="F23" s="88" t="s">
        <v>954</v>
      </c>
      <c r="G23" s="88" t="s">
        <v>955</v>
      </c>
      <c r="H23" s="23" t="str">
        <f t="shared" si="0"/>
        <v>AYDINEDD TOCKAAY</v>
      </c>
    </row>
    <row r="24" spans="1:8" ht="15" customHeight="1" x14ac:dyDescent="0.25">
      <c r="A24" s="88">
        <v>14000002</v>
      </c>
      <c r="B24" s="89" t="s">
        <v>950</v>
      </c>
      <c r="C24" s="88" t="s">
        <v>951</v>
      </c>
      <c r="D24" s="90" t="s">
        <v>952</v>
      </c>
      <c r="E24" s="88" t="s">
        <v>953</v>
      </c>
      <c r="F24" s="88" t="s">
        <v>956</v>
      </c>
      <c r="G24" s="88" t="s">
        <v>957</v>
      </c>
      <c r="H24" s="23" t="str">
        <f t="shared" si="0"/>
        <v>SHURIMEENY JOSEPHINA</v>
      </c>
    </row>
    <row r="25" spans="1:8" ht="15" customHeight="1" x14ac:dyDescent="0.25">
      <c r="A25" s="88">
        <v>14000003</v>
      </c>
      <c r="B25" s="89" t="s">
        <v>950</v>
      </c>
      <c r="C25" s="88" t="s">
        <v>951</v>
      </c>
      <c r="D25" s="90" t="s">
        <v>952</v>
      </c>
      <c r="E25" s="88" t="s">
        <v>953</v>
      </c>
      <c r="F25" s="88" t="s">
        <v>958</v>
      </c>
      <c r="G25" s="88" t="s">
        <v>959</v>
      </c>
      <c r="H25" s="23" t="str">
        <f t="shared" si="0"/>
        <v>JINGXIN GUO</v>
      </c>
    </row>
    <row r="26" spans="1:8" ht="15" customHeight="1" x14ac:dyDescent="0.25">
      <c r="A26" s="88">
        <v>14000004</v>
      </c>
      <c r="B26" s="89" t="s">
        <v>950</v>
      </c>
      <c r="C26" s="88" t="s">
        <v>951</v>
      </c>
      <c r="D26" s="90" t="s">
        <v>952</v>
      </c>
      <c r="E26" s="88" t="s">
        <v>953</v>
      </c>
      <c r="F26" s="88" t="s">
        <v>960</v>
      </c>
      <c r="G26" s="88" t="s">
        <v>961</v>
      </c>
      <c r="H26" s="23" t="str">
        <f t="shared" si="0"/>
        <v>DI JOHNAITIS SEBASTIANA</v>
      </c>
    </row>
    <row r="27" spans="1:8" ht="15" customHeight="1" x14ac:dyDescent="0.25">
      <c r="A27" s="88">
        <v>1000027</v>
      </c>
      <c r="B27" s="89" t="s">
        <v>298</v>
      </c>
      <c r="C27" s="88" t="s">
        <v>1137</v>
      </c>
      <c r="D27" s="90" t="s">
        <v>1138</v>
      </c>
      <c r="E27" s="88" t="s">
        <v>1139</v>
      </c>
      <c r="F27" s="88" t="s">
        <v>1140</v>
      </c>
      <c r="G27" s="88" t="s">
        <v>942</v>
      </c>
      <c r="H27" s="23" t="str">
        <f t="shared" si="0"/>
        <v>EMMA GROSVENOR</v>
      </c>
    </row>
    <row r="28" spans="1:8" ht="15" customHeight="1" x14ac:dyDescent="0.25">
      <c r="A28" s="88">
        <v>1000028</v>
      </c>
      <c r="B28" s="89" t="s">
        <v>298</v>
      </c>
      <c r="C28" s="88" t="s">
        <v>1137</v>
      </c>
      <c r="D28" s="90" t="s">
        <v>1138</v>
      </c>
      <c r="E28" s="88" t="s">
        <v>1139</v>
      </c>
      <c r="F28" s="88" t="s">
        <v>1141</v>
      </c>
      <c r="G28" s="88" t="s">
        <v>1142</v>
      </c>
      <c r="H28" s="23" t="str">
        <f t="shared" si="0"/>
        <v>MARGAUX VARESIO</v>
      </c>
    </row>
    <row r="29" spans="1:8" ht="15" customHeight="1" x14ac:dyDescent="0.25">
      <c r="A29" s="88">
        <v>23000001</v>
      </c>
      <c r="B29" s="89" t="s">
        <v>290</v>
      </c>
      <c r="C29" s="88" t="s">
        <v>1125</v>
      </c>
      <c r="D29" s="92" t="s">
        <v>1126</v>
      </c>
      <c r="E29" s="88" t="s">
        <v>1127</v>
      </c>
      <c r="F29" s="88" t="s">
        <v>1128</v>
      </c>
      <c r="G29" s="88" t="s">
        <v>509</v>
      </c>
      <c r="H29" s="23" t="str">
        <f t="shared" si="0"/>
        <v>LAURA RODRIGUEZ MARTINEZ</v>
      </c>
    </row>
    <row r="30" spans="1:8" ht="15" customHeight="1" x14ac:dyDescent="0.25">
      <c r="A30" s="88">
        <v>23000002</v>
      </c>
      <c r="B30" s="89" t="s">
        <v>290</v>
      </c>
      <c r="C30" s="88" t="s">
        <v>1125</v>
      </c>
      <c r="D30" s="92" t="s">
        <v>1126</v>
      </c>
      <c r="E30" s="88" t="s">
        <v>1127</v>
      </c>
      <c r="F30" s="88" t="s">
        <v>1129</v>
      </c>
      <c r="G30" s="88" t="s">
        <v>1130</v>
      </c>
      <c r="H30" s="23" t="str">
        <f t="shared" si="0"/>
        <v>ANGELA SALAMANCA UÑA</v>
      </c>
    </row>
    <row r="31" spans="1:8" ht="15" customHeight="1" x14ac:dyDescent="0.25">
      <c r="A31" s="88">
        <v>19000001</v>
      </c>
      <c r="B31" s="89" t="s">
        <v>290</v>
      </c>
      <c r="C31" s="88" t="s">
        <v>291</v>
      </c>
      <c r="D31" s="92" t="s">
        <v>292</v>
      </c>
      <c r="E31" s="88" t="s">
        <v>293</v>
      </c>
      <c r="F31" s="88" t="s">
        <v>1108</v>
      </c>
      <c r="G31" s="88" t="s">
        <v>1109</v>
      </c>
      <c r="H31" s="23" t="str">
        <f t="shared" si="0"/>
        <v>AITANA GARCIA ALVAREZ</v>
      </c>
    </row>
    <row r="32" spans="1:8" ht="15" customHeight="1" x14ac:dyDescent="0.25">
      <c r="A32" s="88">
        <v>19000002</v>
      </c>
      <c r="B32" s="89" t="s">
        <v>290</v>
      </c>
      <c r="C32" s="88" t="s">
        <v>291</v>
      </c>
      <c r="D32" s="92" t="s">
        <v>292</v>
      </c>
      <c r="E32" s="88" t="s">
        <v>293</v>
      </c>
      <c r="F32" s="88" t="s">
        <v>1110</v>
      </c>
      <c r="G32" s="88" t="s">
        <v>234</v>
      </c>
      <c r="H32" s="23" t="str">
        <f t="shared" si="0"/>
        <v xml:space="preserve">MARIA ESCOBAR CUEVA </v>
      </c>
    </row>
    <row r="33" spans="1:8" ht="15" customHeight="1" x14ac:dyDescent="0.25">
      <c r="A33" s="88">
        <v>19000003</v>
      </c>
      <c r="B33" s="89" t="s">
        <v>290</v>
      </c>
      <c r="C33" s="88" t="s">
        <v>291</v>
      </c>
      <c r="D33" s="92" t="s">
        <v>292</v>
      </c>
      <c r="E33" s="88" t="s">
        <v>293</v>
      </c>
      <c r="F33" s="88" t="s">
        <v>1111</v>
      </c>
      <c r="G33" s="88" t="s">
        <v>1112</v>
      </c>
      <c r="H33" s="23" t="str">
        <f t="shared" si="0"/>
        <v>GEMA VILLA ALVAREZ</v>
      </c>
    </row>
    <row r="34" spans="1:8" ht="15" customHeight="1" x14ac:dyDescent="0.25">
      <c r="A34" s="88">
        <v>19000004</v>
      </c>
      <c r="B34" s="89" t="s">
        <v>290</v>
      </c>
      <c r="C34" s="88" t="s">
        <v>291</v>
      </c>
      <c r="D34" s="92" t="s">
        <v>292</v>
      </c>
      <c r="E34" s="88" t="s">
        <v>293</v>
      </c>
      <c r="F34" s="88" t="s">
        <v>1113</v>
      </c>
      <c r="G34" s="88" t="s">
        <v>579</v>
      </c>
      <c r="H34" s="23" t="str">
        <f t="shared" si="0"/>
        <v>MARINA NIEVA LOPEZ</v>
      </c>
    </row>
    <row r="35" spans="1:8" ht="15" customHeight="1" x14ac:dyDescent="0.25">
      <c r="A35" s="88">
        <v>19000005</v>
      </c>
      <c r="B35" s="89" t="s">
        <v>290</v>
      </c>
      <c r="C35" s="88" t="s">
        <v>291</v>
      </c>
      <c r="D35" s="92" t="s">
        <v>292</v>
      </c>
      <c r="E35" s="88" t="s">
        <v>293</v>
      </c>
      <c r="F35" s="88" t="s">
        <v>1114</v>
      </c>
      <c r="G35" s="88" t="s">
        <v>1115</v>
      </c>
      <c r="H35" s="23" t="str">
        <f t="shared" si="0"/>
        <v xml:space="preserve">ZARAH SANCHEZ MARTINEZ </v>
      </c>
    </row>
    <row r="36" spans="1:8" ht="15" customHeight="1" x14ac:dyDescent="0.25">
      <c r="A36" s="88">
        <v>19000006</v>
      </c>
      <c r="B36" s="89" t="s">
        <v>290</v>
      </c>
      <c r="C36" s="88" t="s">
        <v>291</v>
      </c>
      <c r="D36" s="92" t="s">
        <v>292</v>
      </c>
      <c r="E36" s="88" t="s">
        <v>293</v>
      </c>
      <c r="F36" s="88" t="s">
        <v>294</v>
      </c>
      <c r="G36" s="88" t="s">
        <v>295</v>
      </c>
      <c r="H36" s="23" t="str">
        <f t="shared" si="0"/>
        <v xml:space="preserve">NAIA FUEGO REY </v>
      </c>
    </row>
    <row r="37" spans="1:8" ht="15" customHeight="1" x14ac:dyDescent="0.25">
      <c r="A37" s="88">
        <v>19000007</v>
      </c>
      <c r="B37" s="89" t="s">
        <v>290</v>
      </c>
      <c r="C37" s="88" t="s">
        <v>291</v>
      </c>
      <c r="D37" s="92" t="s">
        <v>292</v>
      </c>
      <c r="E37" s="88" t="s">
        <v>293</v>
      </c>
      <c r="F37" s="88" t="s">
        <v>296</v>
      </c>
      <c r="G37" s="88" t="s">
        <v>297</v>
      </c>
      <c r="H37" s="23" t="str">
        <f t="shared" si="0"/>
        <v>LUCIA ESCOBAR CUEVA</v>
      </c>
    </row>
    <row r="38" spans="1:8" ht="15" customHeight="1" x14ac:dyDescent="0.25">
      <c r="A38" s="88">
        <v>19000008</v>
      </c>
      <c r="B38" s="89" t="s">
        <v>290</v>
      </c>
      <c r="C38" s="88" t="s">
        <v>291</v>
      </c>
      <c r="D38" s="92" t="s">
        <v>292</v>
      </c>
      <c r="E38" s="88" t="s">
        <v>293</v>
      </c>
      <c r="F38" s="88" t="s">
        <v>1116</v>
      </c>
      <c r="G38" s="88" t="s">
        <v>1117</v>
      </c>
      <c r="H38" s="23" t="str">
        <f t="shared" si="0"/>
        <v>ALICIA MARTINEZ DOS SANTOS</v>
      </c>
    </row>
    <row r="39" spans="1:8" ht="15" customHeight="1" x14ac:dyDescent="0.25">
      <c r="A39" s="88">
        <v>19000009</v>
      </c>
      <c r="B39" s="89" t="s">
        <v>290</v>
      </c>
      <c r="C39" s="88" t="s">
        <v>291</v>
      </c>
      <c r="D39" s="92" t="s">
        <v>292</v>
      </c>
      <c r="E39" s="88" t="s">
        <v>293</v>
      </c>
      <c r="F39" s="88" t="s">
        <v>1118</v>
      </c>
      <c r="G39" s="88" t="s">
        <v>373</v>
      </c>
      <c r="H39" s="23" t="str">
        <f t="shared" si="0"/>
        <v>OLAYA MARTINS RODRIGUEZ</v>
      </c>
    </row>
    <row r="40" spans="1:8" ht="15" customHeight="1" x14ac:dyDescent="0.25">
      <c r="A40" s="88">
        <v>19000010</v>
      </c>
      <c r="B40" s="89" t="s">
        <v>290</v>
      </c>
      <c r="C40" s="88" t="s">
        <v>291</v>
      </c>
      <c r="D40" s="92" t="s">
        <v>292</v>
      </c>
      <c r="E40" s="88" t="s">
        <v>293</v>
      </c>
      <c r="F40" s="88" t="s">
        <v>1119</v>
      </c>
      <c r="G40" s="88" t="s">
        <v>1103</v>
      </c>
      <c r="H40" s="23" t="str">
        <f t="shared" si="0"/>
        <v>CARMEN VALDES MENENDEZ</v>
      </c>
    </row>
    <row r="41" spans="1:8" ht="15" customHeight="1" x14ac:dyDescent="0.25">
      <c r="A41" s="88">
        <v>19000011</v>
      </c>
      <c r="B41" s="89" t="s">
        <v>290</v>
      </c>
      <c r="C41" s="88" t="s">
        <v>291</v>
      </c>
      <c r="D41" s="92" t="s">
        <v>292</v>
      </c>
      <c r="E41" s="88" t="s">
        <v>293</v>
      </c>
      <c r="F41" s="88" t="s">
        <v>1120</v>
      </c>
      <c r="G41" s="88" t="s">
        <v>344</v>
      </c>
      <c r="H41" s="23" t="str">
        <f t="shared" si="0"/>
        <v>SOFIA MARTINEZ ALVAREZ</v>
      </c>
    </row>
    <row r="42" spans="1:8" ht="15" customHeight="1" x14ac:dyDescent="0.25">
      <c r="A42" s="88">
        <v>19000012</v>
      </c>
      <c r="B42" s="89" t="s">
        <v>290</v>
      </c>
      <c r="C42" s="88" t="s">
        <v>291</v>
      </c>
      <c r="D42" s="92" t="s">
        <v>292</v>
      </c>
      <c r="E42" s="88" t="s">
        <v>293</v>
      </c>
      <c r="F42" s="88" t="s">
        <v>1121</v>
      </c>
      <c r="G42" s="88" t="s">
        <v>1122</v>
      </c>
      <c r="H42" s="23" t="str">
        <f t="shared" si="0"/>
        <v xml:space="preserve">LUCIA DEL ROCIO CALZON BETANCOURT </v>
      </c>
    </row>
    <row r="43" spans="1:8" ht="15" customHeight="1" x14ac:dyDescent="0.25">
      <c r="A43" s="88">
        <v>19000013</v>
      </c>
      <c r="B43" s="89" t="s">
        <v>290</v>
      </c>
      <c r="C43" s="88" t="s">
        <v>291</v>
      </c>
      <c r="D43" s="92" t="s">
        <v>292</v>
      </c>
      <c r="E43" s="88" t="s">
        <v>293</v>
      </c>
      <c r="F43" s="88" t="s">
        <v>367</v>
      </c>
      <c r="G43" s="88" t="s">
        <v>368</v>
      </c>
      <c r="H43" s="23" t="str">
        <f t="shared" si="0"/>
        <v>CRISTINA BOROWIAK RODRIGUEZ</v>
      </c>
    </row>
    <row r="44" spans="1:8" ht="15" customHeight="1" x14ac:dyDescent="0.25">
      <c r="A44" s="88">
        <v>19000014</v>
      </c>
      <c r="B44" s="89" t="s">
        <v>290</v>
      </c>
      <c r="C44" s="88" t="s">
        <v>291</v>
      </c>
      <c r="D44" s="92" t="s">
        <v>292</v>
      </c>
      <c r="E44" s="88" t="s">
        <v>293</v>
      </c>
      <c r="F44" s="88" t="s">
        <v>369</v>
      </c>
      <c r="G44" s="88" t="s">
        <v>370</v>
      </c>
      <c r="H44" s="23" t="str">
        <f t="shared" si="0"/>
        <v>PAULA ALONSO LOPEZ</v>
      </c>
    </row>
    <row r="45" spans="1:8" ht="15" customHeight="1" x14ac:dyDescent="0.25">
      <c r="A45" s="88">
        <v>19000015</v>
      </c>
      <c r="B45" s="89" t="s">
        <v>290</v>
      </c>
      <c r="C45" s="88" t="s">
        <v>291</v>
      </c>
      <c r="D45" s="92" t="s">
        <v>292</v>
      </c>
      <c r="E45" s="88" t="s">
        <v>293</v>
      </c>
      <c r="F45" s="88" t="s">
        <v>294</v>
      </c>
      <c r="G45" s="88" t="s">
        <v>371</v>
      </c>
      <c r="H45" s="23" t="str">
        <f t="shared" si="0"/>
        <v xml:space="preserve">MAIALEN FUEGO REY </v>
      </c>
    </row>
    <row r="46" spans="1:8" ht="15" customHeight="1" x14ac:dyDescent="0.25">
      <c r="A46" s="88">
        <v>19000016</v>
      </c>
      <c r="B46" s="89" t="s">
        <v>290</v>
      </c>
      <c r="C46" s="88" t="s">
        <v>291</v>
      </c>
      <c r="D46" s="92" t="s">
        <v>292</v>
      </c>
      <c r="E46" s="88" t="s">
        <v>293</v>
      </c>
      <c r="F46" s="88" t="s">
        <v>1123</v>
      </c>
      <c r="G46" s="88" t="s">
        <v>377</v>
      </c>
      <c r="H46" s="23" t="str">
        <f t="shared" si="0"/>
        <v>ANA MUÑOZ-CALERO ROBRERO</v>
      </c>
    </row>
    <row r="47" spans="1:8" ht="15" customHeight="1" x14ac:dyDescent="0.25">
      <c r="A47" s="88">
        <v>19000017</v>
      </c>
      <c r="B47" s="89" t="s">
        <v>290</v>
      </c>
      <c r="C47" s="88" t="s">
        <v>291</v>
      </c>
      <c r="D47" s="92" t="s">
        <v>292</v>
      </c>
      <c r="E47" s="88" t="s">
        <v>293</v>
      </c>
      <c r="F47" s="88" t="s">
        <v>1124</v>
      </c>
      <c r="G47" s="88" t="s">
        <v>1103</v>
      </c>
      <c r="H47" s="23" t="str">
        <f t="shared" si="0"/>
        <v>CARMEN FERNANDEZ FERNANDEZ</v>
      </c>
    </row>
    <row r="48" spans="1:8" ht="15" customHeight="1" x14ac:dyDescent="0.25">
      <c r="A48" s="88">
        <v>19000018</v>
      </c>
      <c r="B48" s="89" t="s">
        <v>290</v>
      </c>
      <c r="C48" s="88" t="s">
        <v>291</v>
      </c>
      <c r="D48" s="92" t="s">
        <v>292</v>
      </c>
      <c r="E48" s="88" t="s">
        <v>293</v>
      </c>
      <c r="F48" s="88" t="s">
        <v>372</v>
      </c>
      <c r="G48" s="88" t="s">
        <v>373</v>
      </c>
      <c r="H48" s="23" t="str">
        <f t="shared" si="0"/>
        <v>OLAYA LUQUE MONTES</v>
      </c>
    </row>
    <row r="49" spans="1:8" ht="15" customHeight="1" x14ac:dyDescent="0.25">
      <c r="A49" s="88">
        <v>25000002</v>
      </c>
      <c r="B49" s="88" t="s">
        <v>290</v>
      </c>
      <c r="C49" s="88" t="s">
        <v>1131</v>
      </c>
      <c r="D49" s="92" t="s">
        <v>1132</v>
      </c>
      <c r="E49" s="88" t="s">
        <v>293</v>
      </c>
      <c r="F49" s="88" t="s">
        <v>1135</v>
      </c>
      <c r="G49" s="88" t="s">
        <v>1136</v>
      </c>
      <c r="H49" s="23" t="str">
        <f t="shared" si="0"/>
        <v>BELÉN TORRES VIZCAYA</v>
      </c>
    </row>
    <row r="50" spans="1:8" ht="15" customHeight="1" x14ac:dyDescent="0.25">
      <c r="A50" s="88">
        <v>25000001</v>
      </c>
      <c r="B50" s="88" t="s">
        <v>290</v>
      </c>
      <c r="C50" s="88" t="s">
        <v>1131</v>
      </c>
      <c r="D50" s="92" t="s">
        <v>1132</v>
      </c>
      <c r="E50" s="88" t="s">
        <v>1133</v>
      </c>
      <c r="F50" s="88" t="s">
        <v>1134</v>
      </c>
      <c r="G50" s="88" t="s">
        <v>355</v>
      </c>
      <c r="H50" s="23" t="str">
        <f t="shared" si="0"/>
        <v>SARA LÓPEZ MONDÉJAR</v>
      </c>
    </row>
    <row r="51" spans="1:8" ht="15" customHeight="1" x14ac:dyDescent="0.25">
      <c r="A51" s="88">
        <v>15000001</v>
      </c>
      <c r="B51" s="89" t="s">
        <v>900</v>
      </c>
      <c r="C51" s="88" t="s">
        <v>907</v>
      </c>
      <c r="D51" s="92" t="s">
        <v>908</v>
      </c>
      <c r="E51" s="88" t="s">
        <v>909</v>
      </c>
      <c r="F51" s="88" t="s">
        <v>910</v>
      </c>
      <c r="G51" s="88" t="s">
        <v>911</v>
      </c>
      <c r="H51" s="23" t="str">
        <f t="shared" si="0"/>
        <v>FRAUKE BOONEN</v>
      </c>
    </row>
    <row r="52" spans="1:8" ht="15" customHeight="1" x14ac:dyDescent="0.25">
      <c r="A52" s="88">
        <v>15000002</v>
      </c>
      <c r="B52" s="89" t="s">
        <v>900</v>
      </c>
      <c r="C52" s="88" t="s">
        <v>907</v>
      </c>
      <c r="D52" s="92" t="s">
        <v>908</v>
      </c>
      <c r="E52" s="88" t="s">
        <v>909</v>
      </c>
      <c r="F52" s="88" t="s">
        <v>912</v>
      </c>
      <c r="G52" s="88" t="s">
        <v>913</v>
      </c>
      <c r="H52" s="23" t="str">
        <f t="shared" si="0"/>
        <v>ROOS BRANTS</v>
      </c>
    </row>
    <row r="53" spans="1:8" ht="15" customHeight="1" x14ac:dyDescent="0.25">
      <c r="A53" s="88">
        <v>15000003</v>
      </c>
      <c r="B53" s="89" t="s">
        <v>900</v>
      </c>
      <c r="C53" s="88" t="s">
        <v>907</v>
      </c>
      <c r="D53" s="92" t="s">
        <v>908</v>
      </c>
      <c r="E53" s="88" t="s">
        <v>909</v>
      </c>
      <c r="F53" s="88" t="s">
        <v>914</v>
      </c>
      <c r="G53" s="88" t="s">
        <v>915</v>
      </c>
      <c r="H53" s="23" t="str">
        <f t="shared" si="0"/>
        <v>NINA BUFFEL</v>
      </c>
    </row>
    <row r="54" spans="1:8" ht="15" customHeight="1" x14ac:dyDescent="0.25">
      <c r="A54" s="88">
        <v>15000004</v>
      </c>
      <c r="B54" s="89" t="s">
        <v>900</v>
      </c>
      <c r="C54" s="88" t="s">
        <v>907</v>
      </c>
      <c r="D54" s="92" t="s">
        <v>908</v>
      </c>
      <c r="E54" s="88" t="s">
        <v>909</v>
      </c>
      <c r="F54" s="88" t="s">
        <v>916</v>
      </c>
      <c r="G54" s="88" t="s">
        <v>917</v>
      </c>
      <c r="H54" s="23" t="str">
        <f t="shared" si="0"/>
        <v>AUKE COOLS</v>
      </c>
    </row>
    <row r="55" spans="1:8" ht="15" customHeight="1" x14ac:dyDescent="0.25">
      <c r="A55" s="88">
        <v>15000005</v>
      </c>
      <c r="B55" s="89" t="s">
        <v>900</v>
      </c>
      <c r="C55" s="88" t="s">
        <v>907</v>
      </c>
      <c r="D55" s="92" t="s">
        <v>908</v>
      </c>
      <c r="E55" s="88" t="s">
        <v>909</v>
      </c>
      <c r="F55" s="88" t="s">
        <v>918</v>
      </c>
      <c r="G55" s="88" t="s">
        <v>919</v>
      </c>
      <c r="H55" s="23" t="str">
        <f t="shared" si="0"/>
        <v>MAGRITTE COSYN</v>
      </c>
    </row>
    <row r="56" spans="1:8" ht="15" customHeight="1" x14ac:dyDescent="0.25">
      <c r="A56" s="88">
        <v>15000006</v>
      </c>
      <c r="B56" s="89" t="s">
        <v>900</v>
      </c>
      <c r="C56" s="88" t="s">
        <v>907</v>
      </c>
      <c r="D56" s="92" t="s">
        <v>908</v>
      </c>
      <c r="E56" s="88" t="s">
        <v>909</v>
      </c>
      <c r="F56" s="88" t="s">
        <v>920</v>
      </c>
      <c r="G56" s="88" t="s">
        <v>921</v>
      </c>
      <c r="H56" s="23" t="str">
        <f t="shared" si="0"/>
        <v>YANA DAEMS</v>
      </c>
    </row>
    <row r="57" spans="1:8" ht="15" customHeight="1" x14ac:dyDescent="0.25">
      <c r="A57" s="88">
        <v>15000007</v>
      </c>
      <c r="B57" s="89" t="s">
        <v>900</v>
      </c>
      <c r="C57" s="88" t="s">
        <v>907</v>
      </c>
      <c r="D57" s="92" t="s">
        <v>908</v>
      </c>
      <c r="E57" s="88" t="s">
        <v>909</v>
      </c>
      <c r="F57" s="88" t="s">
        <v>922</v>
      </c>
      <c r="G57" s="88" t="s">
        <v>923</v>
      </c>
      <c r="H57" s="23" t="str">
        <f t="shared" si="0"/>
        <v>LIZE DE KEYZER</v>
      </c>
    </row>
    <row r="58" spans="1:8" ht="15" customHeight="1" x14ac:dyDescent="0.25">
      <c r="A58" s="88">
        <v>15000008</v>
      </c>
      <c r="B58" s="89" t="s">
        <v>900</v>
      </c>
      <c r="C58" s="88" t="s">
        <v>907</v>
      </c>
      <c r="D58" s="92" t="s">
        <v>908</v>
      </c>
      <c r="E58" s="88" t="s">
        <v>909</v>
      </c>
      <c r="F58" s="88" t="s">
        <v>924</v>
      </c>
      <c r="G58" s="88" t="s">
        <v>925</v>
      </c>
      <c r="H58" s="23" t="str">
        <f t="shared" si="0"/>
        <v>JULIETTE DE LAERE</v>
      </c>
    </row>
    <row r="59" spans="1:8" ht="15" customHeight="1" x14ac:dyDescent="0.25">
      <c r="A59" s="88">
        <v>15000009</v>
      </c>
      <c r="B59" s="89" t="s">
        <v>900</v>
      </c>
      <c r="C59" s="88" t="s">
        <v>907</v>
      </c>
      <c r="D59" s="92" t="s">
        <v>908</v>
      </c>
      <c r="E59" s="88" t="s">
        <v>909</v>
      </c>
      <c r="F59" s="88" t="s">
        <v>926</v>
      </c>
      <c r="G59" s="88" t="s">
        <v>927</v>
      </c>
      <c r="H59" s="23" t="str">
        <f t="shared" si="0"/>
        <v>ANNE DE SMET</v>
      </c>
    </row>
    <row r="60" spans="1:8" ht="15" customHeight="1" x14ac:dyDescent="0.25">
      <c r="A60" s="88">
        <v>15000010</v>
      </c>
      <c r="B60" s="89" t="s">
        <v>900</v>
      </c>
      <c r="C60" s="88" t="s">
        <v>907</v>
      </c>
      <c r="D60" s="92" t="s">
        <v>908</v>
      </c>
      <c r="E60" s="88" t="s">
        <v>909</v>
      </c>
      <c r="F60" s="88" t="s">
        <v>928</v>
      </c>
      <c r="G60" s="88" t="s">
        <v>525</v>
      </c>
      <c r="H60" s="23" t="str">
        <f t="shared" si="0"/>
        <v>VALENTINA DEMETS</v>
      </c>
    </row>
    <row r="61" spans="1:8" ht="15" customHeight="1" x14ac:dyDescent="0.25">
      <c r="A61" s="88">
        <v>15000011</v>
      </c>
      <c r="B61" s="89" t="s">
        <v>900</v>
      </c>
      <c r="C61" s="88" t="s">
        <v>907</v>
      </c>
      <c r="D61" s="92" t="s">
        <v>908</v>
      </c>
      <c r="E61" s="88" t="s">
        <v>909</v>
      </c>
      <c r="F61" s="88" t="s">
        <v>929</v>
      </c>
      <c r="G61" s="88" t="s">
        <v>930</v>
      </c>
      <c r="H61" s="23" t="str">
        <f t="shared" si="0"/>
        <v>LENI DEMUYT</v>
      </c>
    </row>
    <row r="62" spans="1:8" ht="15" customHeight="1" x14ac:dyDescent="0.25">
      <c r="A62" s="88">
        <v>15000012</v>
      </c>
      <c r="B62" s="89" t="s">
        <v>900</v>
      </c>
      <c r="C62" s="88" t="s">
        <v>907</v>
      </c>
      <c r="D62" s="92" t="s">
        <v>908</v>
      </c>
      <c r="E62" s="88" t="s">
        <v>909</v>
      </c>
      <c r="F62" s="88" t="s">
        <v>931</v>
      </c>
      <c r="G62" s="88" t="s">
        <v>932</v>
      </c>
      <c r="H62" s="23" t="str">
        <f t="shared" si="0"/>
        <v>ELISE DEN BAES</v>
      </c>
    </row>
    <row r="63" spans="1:8" ht="15" customHeight="1" x14ac:dyDescent="0.25">
      <c r="A63" s="88">
        <v>15000013</v>
      </c>
      <c r="B63" s="89" t="s">
        <v>900</v>
      </c>
      <c r="C63" s="88" t="s">
        <v>907</v>
      </c>
      <c r="D63" s="92" t="s">
        <v>908</v>
      </c>
      <c r="E63" s="88" t="s">
        <v>909</v>
      </c>
      <c r="F63" s="88" t="s">
        <v>933</v>
      </c>
      <c r="G63" s="88" t="s">
        <v>934</v>
      </c>
      <c r="H63" s="23" t="str">
        <f t="shared" si="0"/>
        <v>YSALINE DUPONT</v>
      </c>
    </row>
    <row r="64" spans="1:8" ht="15" customHeight="1" x14ac:dyDescent="0.25">
      <c r="A64" s="88">
        <v>15000014</v>
      </c>
      <c r="B64" s="89" t="s">
        <v>900</v>
      </c>
      <c r="C64" s="88" t="s">
        <v>907</v>
      </c>
      <c r="D64" s="92" t="s">
        <v>908</v>
      </c>
      <c r="E64" s="88" t="s">
        <v>909</v>
      </c>
      <c r="F64" s="88" t="s">
        <v>935</v>
      </c>
      <c r="G64" s="88" t="s">
        <v>783</v>
      </c>
      <c r="H64" s="23" t="str">
        <f t="shared" si="0"/>
        <v>KIRA LEYN</v>
      </c>
    </row>
    <row r="65" spans="1:8" ht="15" customHeight="1" x14ac:dyDescent="0.25">
      <c r="A65" s="88">
        <v>15000015</v>
      </c>
      <c r="B65" s="89" t="s">
        <v>900</v>
      </c>
      <c r="C65" s="88" t="s">
        <v>907</v>
      </c>
      <c r="D65" s="92" t="s">
        <v>908</v>
      </c>
      <c r="E65" s="88" t="s">
        <v>909</v>
      </c>
      <c r="F65" s="88" t="s">
        <v>936</v>
      </c>
      <c r="G65" s="88" t="s">
        <v>937</v>
      </c>
      <c r="H65" s="23" t="str">
        <f t="shared" si="0"/>
        <v>LANI NEIRYNCK</v>
      </c>
    </row>
    <row r="66" spans="1:8" ht="15" customHeight="1" x14ac:dyDescent="0.25">
      <c r="A66" s="88">
        <v>15000016</v>
      </c>
      <c r="B66" s="89" t="s">
        <v>900</v>
      </c>
      <c r="C66" s="88" t="s">
        <v>907</v>
      </c>
      <c r="D66" s="92" t="s">
        <v>908</v>
      </c>
      <c r="E66" s="88" t="s">
        <v>909</v>
      </c>
      <c r="F66" s="88" t="s">
        <v>866</v>
      </c>
      <c r="G66" s="88" t="s">
        <v>938</v>
      </c>
      <c r="H66" s="23" t="str">
        <f t="shared" si="0"/>
        <v>FIEN SANDRA</v>
      </c>
    </row>
    <row r="67" spans="1:8" ht="15" customHeight="1" x14ac:dyDescent="0.25">
      <c r="A67" s="88">
        <v>15000017</v>
      </c>
      <c r="B67" s="89" t="s">
        <v>900</v>
      </c>
      <c r="C67" s="88" t="s">
        <v>907</v>
      </c>
      <c r="D67" s="92" t="s">
        <v>908</v>
      </c>
      <c r="E67" s="88" t="s">
        <v>909</v>
      </c>
      <c r="F67" s="88" t="s">
        <v>939</v>
      </c>
      <c r="G67" s="88" t="s">
        <v>940</v>
      </c>
      <c r="H67" s="23" t="str">
        <f t="shared" ref="H67:H130" si="1">G67&amp;" "&amp;F67</f>
        <v>PHILINE VAN TIEGHEM</v>
      </c>
    </row>
    <row r="68" spans="1:8" ht="15" customHeight="1" x14ac:dyDescent="0.25">
      <c r="A68" s="88">
        <v>15000018</v>
      </c>
      <c r="B68" s="89" t="s">
        <v>900</v>
      </c>
      <c r="C68" s="88" t="s">
        <v>907</v>
      </c>
      <c r="D68" s="92" t="s">
        <v>908</v>
      </c>
      <c r="E68" s="88" t="s">
        <v>909</v>
      </c>
      <c r="F68" s="88" t="s">
        <v>941</v>
      </c>
      <c r="G68" s="88" t="s">
        <v>942</v>
      </c>
      <c r="H68" s="23" t="str">
        <f t="shared" si="1"/>
        <v>EMMA VANHULLE</v>
      </c>
    </row>
    <row r="69" spans="1:8" ht="15" customHeight="1" x14ac:dyDescent="0.25">
      <c r="A69" s="88">
        <v>15000019</v>
      </c>
      <c r="B69" s="89" t="s">
        <v>900</v>
      </c>
      <c r="C69" s="88" t="s">
        <v>907</v>
      </c>
      <c r="D69" s="92" t="s">
        <v>908</v>
      </c>
      <c r="E69" s="88" t="s">
        <v>909</v>
      </c>
      <c r="F69" s="88" t="s">
        <v>943</v>
      </c>
      <c r="G69" s="88" t="s">
        <v>944</v>
      </c>
      <c r="H69" s="23" t="str">
        <f t="shared" si="1"/>
        <v>RAISA VANROBAEYS</v>
      </c>
    </row>
    <row r="70" spans="1:8" ht="15" customHeight="1" x14ac:dyDescent="0.25">
      <c r="A70" s="88">
        <v>15000020</v>
      </c>
      <c r="B70" s="89" t="s">
        <v>900</v>
      </c>
      <c r="C70" s="88" t="s">
        <v>907</v>
      </c>
      <c r="D70" s="92" t="s">
        <v>908</v>
      </c>
      <c r="E70" s="88" t="s">
        <v>909</v>
      </c>
      <c r="F70" s="88" t="s">
        <v>945</v>
      </c>
      <c r="G70" s="88" t="s">
        <v>905</v>
      </c>
      <c r="H70" s="23" t="str">
        <f t="shared" si="1"/>
        <v>JULIE VIVEY</v>
      </c>
    </row>
    <row r="71" spans="1:8" ht="15" customHeight="1" x14ac:dyDescent="0.25">
      <c r="A71" s="88">
        <v>15000021</v>
      </c>
      <c r="B71" s="89" t="s">
        <v>900</v>
      </c>
      <c r="C71" s="88" t="s">
        <v>907</v>
      </c>
      <c r="D71" s="92" t="s">
        <v>908</v>
      </c>
      <c r="E71" s="88" t="s">
        <v>909</v>
      </c>
      <c r="F71" s="88" t="s">
        <v>946</v>
      </c>
      <c r="G71" s="88" t="s">
        <v>947</v>
      </c>
      <c r="H71" s="23" t="str">
        <f t="shared" si="1"/>
        <v>RENSKE VOET</v>
      </c>
    </row>
    <row r="72" spans="1:8" ht="15" customHeight="1" x14ac:dyDescent="0.25">
      <c r="A72" s="88">
        <v>15000022</v>
      </c>
      <c r="B72" s="89" t="s">
        <v>900</v>
      </c>
      <c r="C72" s="88" t="s">
        <v>907</v>
      </c>
      <c r="D72" s="92" t="s">
        <v>908</v>
      </c>
      <c r="E72" s="88" t="s">
        <v>909</v>
      </c>
      <c r="F72" s="88" t="s">
        <v>948</v>
      </c>
      <c r="G72" s="88" t="s">
        <v>949</v>
      </c>
      <c r="H72" s="23" t="str">
        <f t="shared" si="1"/>
        <v>AUBE WASTYN</v>
      </c>
    </row>
    <row r="73" spans="1:8" ht="15" customHeight="1" x14ac:dyDescent="0.25">
      <c r="A73" s="88">
        <v>1200031</v>
      </c>
      <c r="B73" s="89" t="s">
        <v>1164</v>
      </c>
      <c r="C73" s="88" t="s">
        <v>1165</v>
      </c>
      <c r="D73" s="92" t="s">
        <v>1166</v>
      </c>
      <c r="E73" s="88" t="s">
        <v>1167</v>
      </c>
      <c r="F73" s="88" t="s">
        <v>1168</v>
      </c>
      <c r="G73" s="88" t="s">
        <v>927</v>
      </c>
      <c r="H73" s="23" t="str">
        <f t="shared" si="1"/>
        <v>ANNE BERNIER</v>
      </c>
    </row>
    <row r="74" spans="1:8" ht="15" customHeight="1" x14ac:dyDescent="0.25">
      <c r="A74" s="88">
        <v>1200032</v>
      </c>
      <c r="B74" s="89" t="s">
        <v>1164</v>
      </c>
      <c r="C74" s="88" t="s">
        <v>1165</v>
      </c>
      <c r="D74" s="92" t="s">
        <v>1166</v>
      </c>
      <c r="E74" s="88" t="s">
        <v>1167</v>
      </c>
      <c r="F74" s="88" t="s">
        <v>1169</v>
      </c>
      <c r="G74" s="88" t="s">
        <v>1170</v>
      </c>
      <c r="H74" s="23" t="str">
        <f t="shared" si="1"/>
        <v>BRYNN HOLLINGSWORTH</v>
      </c>
    </row>
    <row r="75" spans="1:8" ht="15" customHeight="1" x14ac:dyDescent="0.25">
      <c r="A75" s="88">
        <v>900021</v>
      </c>
      <c r="B75" s="89" t="s">
        <v>290</v>
      </c>
      <c r="C75" s="88" t="s">
        <v>1096</v>
      </c>
      <c r="D75" s="92" t="s">
        <v>1097</v>
      </c>
      <c r="E75" s="88" t="s">
        <v>1098</v>
      </c>
      <c r="F75" s="88" t="s">
        <v>1099</v>
      </c>
      <c r="G75" s="88" t="s">
        <v>579</v>
      </c>
      <c r="H75" s="23" t="str">
        <f t="shared" si="1"/>
        <v>MARINA GARCIA POLO</v>
      </c>
    </row>
    <row r="76" spans="1:8" ht="15" customHeight="1" x14ac:dyDescent="0.25">
      <c r="A76" s="88">
        <v>900022</v>
      </c>
      <c r="B76" s="89" t="s">
        <v>290</v>
      </c>
      <c r="C76" s="88" t="s">
        <v>1096</v>
      </c>
      <c r="D76" s="92" t="s">
        <v>1097</v>
      </c>
      <c r="E76" s="88" t="s">
        <v>1098</v>
      </c>
      <c r="F76" s="88" t="s">
        <v>1100</v>
      </c>
      <c r="G76" s="88" t="s">
        <v>1101</v>
      </c>
      <c r="H76" s="23" t="str">
        <f t="shared" si="1"/>
        <v>AURORA LAZARO CABALEIRO</v>
      </c>
    </row>
    <row r="77" spans="1:8" ht="15" customHeight="1" x14ac:dyDescent="0.25">
      <c r="A77" s="88">
        <v>900023</v>
      </c>
      <c r="B77" s="89" t="s">
        <v>290</v>
      </c>
      <c r="C77" s="88" t="s">
        <v>1096</v>
      </c>
      <c r="D77" s="92" t="s">
        <v>1097</v>
      </c>
      <c r="E77" s="88" t="s">
        <v>1098</v>
      </c>
      <c r="F77" s="88" t="s">
        <v>1102</v>
      </c>
      <c r="G77" s="88" t="s">
        <v>1103</v>
      </c>
      <c r="H77" s="23" t="str">
        <f t="shared" si="1"/>
        <v>CARMEN BEATO MARTINEZ</v>
      </c>
    </row>
    <row r="78" spans="1:8" ht="15" customHeight="1" x14ac:dyDescent="0.25">
      <c r="A78" s="88">
        <v>900024</v>
      </c>
      <c r="B78" s="89" t="s">
        <v>290</v>
      </c>
      <c r="C78" s="88" t="s">
        <v>1096</v>
      </c>
      <c r="D78" s="92" t="s">
        <v>1097</v>
      </c>
      <c r="E78" s="88" t="s">
        <v>1098</v>
      </c>
      <c r="F78" s="88" t="s">
        <v>1104</v>
      </c>
      <c r="G78" s="88" t="s">
        <v>1105</v>
      </c>
      <c r="H78" s="23" t="str">
        <f t="shared" si="1"/>
        <v>ELENA VAZQUEZ COELLO</v>
      </c>
    </row>
    <row r="79" spans="1:8" ht="15" customHeight="1" x14ac:dyDescent="0.25">
      <c r="A79" s="88">
        <v>900025</v>
      </c>
      <c r="B79" s="89" t="s">
        <v>290</v>
      </c>
      <c r="C79" s="88" t="s">
        <v>1096</v>
      </c>
      <c r="D79" s="92" t="s">
        <v>1097</v>
      </c>
      <c r="E79" s="88" t="s">
        <v>1098</v>
      </c>
      <c r="F79" s="88" t="s">
        <v>1106</v>
      </c>
      <c r="G79" s="88" t="s">
        <v>397</v>
      </c>
      <c r="H79" s="23" t="str">
        <f t="shared" si="1"/>
        <v>CAROLINA LASSALETTA ALMANSA</v>
      </c>
    </row>
    <row r="80" spans="1:8" ht="15" customHeight="1" x14ac:dyDescent="0.25">
      <c r="A80" s="88">
        <v>900026</v>
      </c>
      <c r="B80" s="89" t="s">
        <v>290</v>
      </c>
      <c r="C80" s="88" t="s">
        <v>1096</v>
      </c>
      <c r="D80" s="92" t="s">
        <v>1097</v>
      </c>
      <c r="E80" s="88" t="s">
        <v>1098</v>
      </c>
      <c r="F80" s="88" t="s">
        <v>1107</v>
      </c>
      <c r="G80" s="88" t="s">
        <v>759</v>
      </c>
      <c r="H80" s="23" t="str">
        <f t="shared" si="1"/>
        <v>CLAUDIA PEREZ CONEJO</v>
      </c>
    </row>
    <row r="81" spans="1:8" ht="15" customHeight="1" x14ac:dyDescent="0.25">
      <c r="A81" s="88">
        <v>800020</v>
      </c>
      <c r="B81" s="89" t="s">
        <v>290</v>
      </c>
      <c r="C81" s="88" t="s">
        <v>1091</v>
      </c>
      <c r="D81" s="92" t="s">
        <v>1092</v>
      </c>
      <c r="E81" s="88" t="s">
        <v>1093</v>
      </c>
      <c r="F81" s="91" t="s">
        <v>1094</v>
      </c>
      <c r="G81" s="91" t="s">
        <v>1095</v>
      </c>
      <c r="H81" s="23" t="str">
        <f t="shared" si="1"/>
        <v>IRIA LUGILDE</v>
      </c>
    </row>
    <row r="82" spans="1:8" ht="15" customHeight="1" x14ac:dyDescent="0.25">
      <c r="A82" s="88">
        <v>22000001</v>
      </c>
      <c r="B82" s="89" t="s">
        <v>988</v>
      </c>
      <c r="C82" s="88" t="s">
        <v>989</v>
      </c>
      <c r="D82" s="92" t="s">
        <v>990</v>
      </c>
      <c r="E82" s="88" t="s">
        <v>991</v>
      </c>
      <c r="F82" s="88" t="s">
        <v>992</v>
      </c>
      <c r="G82" s="88" t="s">
        <v>993</v>
      </c>
      <c r="H82" s="23" t="str">
        <f t="shared" si="1"/>
        <v>KLÁRA CSELLENG</v>
      </c>
    </row>
    <row r="83" spans="1:8" ht="15" customHeight="1" x14ac:dyDescent="0.25">
      <c r="A83" s="88">
        <v>1100029</v>
      </c>
      <c r="B83" s="89" t="s">
        <v>1083</v>
      </c>
      <c r="C83" s="88" t="s">
        <v>1084</v>
      </c>
      <c r="D83" s="92" t="s">
        <v>1085</v>
      </c>
      <c r="E83" s="88" t="s">
        <v>1086</v>
      </c>
      <c r="F83" s="88" t="s">
        <v>1087</v>
      </c>
      <c r="G83" s="88" t="s">
        <v>1088</v>
      </c>
      <c r="H83" s="23" t="str">
        <f t="shared" si="1"/>
        <v>KARIN PESRL</v>
      </c>
    </row>
    <row r="84" spans="1:8" ht="15" customHeight="1" x14ac:dyDescent="0.25">
      <c r="A84" s="88">
        <v>1100030</v>
      </c>
      <c r="B84" s="89" t="s">
        <v>1083</v>
      </c>
      <c r="C84" s="88" t="s">
        <v>1084</v>
      </c>
      <c r="D84" s="92" t="s">
        <v>1085</v>
      </c>
      <c r="E84" s="88" t="s">
        <v>1086</v>
      </c>
      <c r="F84" s="88" t="s">
        <v>1089</v>
      </c>
      <c r="G84" s="88" t="s">
        <v>1090</v>
      </c>
      <c r="H84" s="23" t="str">
        <f t="shared" si="1"/>
        <v>NIKA SELJAK</v>
      </c>
    </row>
    <row r="85" spans="1:8" ht="15" customHeight="1" x14ac:dyDescent="0.25">
      <c r="A85" s="88">
        <v>21000001</v>
      </c>
      <c r="B85" s="89" t="s">
        <v>298</v>
      </c>
      <c r="C85" s="88" t="s">
        <v>299</v>
      </c>
      <c r="D85" s="92" t="s">
        <v>300</v>
      </c>
      <c r="E85" s="88" t="s">
        <v>301</v>
      </c>
      <c r="F85" s="88" t="s">
        <v>302</v>
      </c>
      <c r="G85" s="88" t="s">
        <v>303</v>
      </c>
      <c r="H85" s="23" t="str">
        <f t="shared" si="1"/>
        <v>MARTINA FONTANA</v>
      </c>
    </row>
    <row r="86" spans="1:8" ht="15" customHeight="1" x14ac:dyDescent="0.25">
      <c r="A86" s="88">
        <v>21000002</v>
      </c>
      <c r="B86" s="89" t="s">
        <v>298</v>
      </c>
      <c r="C86" s="88" t="s">
        <v>299</v>
      </c>
      <c r="D86" s="92" t="s">
        <v>300</v>
      </c>
      <c r="E86" s="88" t="s">
        <v>301</v>
      </c>
      <c r="F86" s="88" t="s">
        <v>304</v>
      </c>
      <c r="G86" s="88" t="s">
        <v>305</v>
      </c>
      <c r="H86" s="23" t="str">
        <f t="shared" si="1"/>
        <v>MARGHERITA MOLLISI</v>
      </c>
    </row>
    <row r="87" spans="1:8" ht="15" customHeight="1" x14ac:dyDescent="0.25">
      <c r="A87" s="88">
        <v>20000001</v>
      </c>
      <c r="B87" s="88" t="s">
        <v>994</v>
      </c>
      <c r="C87" s="88" t="s">
        <v>995</v>
      </c>
      <c r="D87" s="92" t="s">
        <v>996</v>
      </c>
      <c r="E87" s="88" t="s">
        <v>997</v>
      </c>
      <c r="F87" s="91" t="s">
        <v>998</v>
      </c>
      <c r="G87" s="91" t="s">
        <v>999</v>
      </c>
      <c r="H87" s="23" t="str">
        <f t="shared" si="1"/>
        <v>ZEA MONTFORT</v>
      </c>
    </row>
    <row r="88" spans="1:8" ht="15" customHeight="1" x14ac:dyDescent="0.25">
      <c r="A88" s="88">
        <v>20000002</v>
      </c>
      <c r="B88" s="88" t="s">
        <v>994</v>
      </c>
      <c r="C88" s="88" t="s">
        <v>995</v>
      </c>
      <c r="D88" s="92" t="s">
        <v>996</v>
      </c>
      <c r="E88" s="88" t="s">
        <v>997</v>
      </c>
      <c r="F88" s="91" t="s">
        <v>1000</v>
      </c>
      <c r="G88" s="91" t="s">
        <v>1001</v>
      </c>
      <c r="H88" s="23" t="str">
        <f t="shared" si="1"/>
        <v>EMILY RUGGIER</v>
      </c>
    </row>
    <row r="89" spans="1:8" ht="15" customHeight="1" x14ac:dyDescent="0.25">
      <c r="A89" s="88">
        <v>20000003</v>
      </c>
      <c r="B89" s="88" t="s">
        <v>994</v>
      </c>
      <c r="C89" s="88" t="s">
        <v>995</v>
      </c>
      <c r="D89" s="92" t="s">
        <v>996</v>
      </c>
      <c r="E89" s="88" t="s">
        <v>997</v>
      </c>
      <c r="F89" s="91" t="s">
        <v>1002</v>
      </c>
      <c r="G89" s="91" t="s">
        <v>303</v>
      </c>
      <c r="H89" s="23" t="str">
        <f t="shared" si="1"/>
        <v>MARTINA MOVTCHAN</v>
      </c>
    </row>
    <row r="90" spans="1:8" ht="15" customHeight="1" x14ac:dyDescent="0.25">
      <c r="A90" s="88">
        <v>20000004</v>
      </c>
      <c r="B90" s="88" t="s">
        <v>994</v>
      </c>
      <c r="C90" s="88" t="s">
        <v>995</v>
      </c>
      <c r="D90" s="92" t="s">
        <v>996</v>
      </c>
      <c r="E90" s="88" t="s">
        <v>997</v>
      </c>
      <c r="F90" s="91" t="s">
        <v>1003</v>
      </c>
      <c r="G90" s="91" t="s">
        <v>1004</v>
      </c>
      <c r="H90" s="23" t="str">
        <f t="shared" si="1"/>
        <v>DAVIDA BONANNO</v>
      </c>
    </row>
    <row r="91" spans="1:8" ht="15" customHeight="1" x14ac:dyDescent="0.25">
      <c r="A91" s="88">
        <v>20000005</v>
      </c>
      <c r="B91" s="88" t="s">
        <v>994</v>
      </c>
      <c r="C91" s="88" t="s">
        <v>995</v>
      </c>
      <c r="D91" s="92" t="s">
        <v>996</v>
      </c>
      <c r="E91" s="88" t="s">
        <v>997</v>
      </c>
      <c r="F91" s="91" t="s">
        <v>1005</v>
      </c>
      <c r="G91" s="91" t="s">
        <v>377</v>
      </c>
      <c r="H91" s="23" t="str">
        <f t="shared" si="1"/>
        <v>ANA CULIC</v>
      </c>
    </row>
    <row r="92" spans="1:8" ht="15" customHeight="1" x14ac:dyDescent="0.25">
      <c r="A92" s="88">
        <v>20000006</v>
      </c>
      <c r="B92" s="88" t="s">
        <v>994</v>
      </c>
      <c r="C92" s="88" t="s">
        <v>995</v>
      </c>
      <c r="D92" s="92" t="s">
        <v>996</v>
      </c>
      <c r="E92" s="88" t="s">
        <v>997</v>
      </c>
      <c r="F92" s="91" t="s">
        <v>1006</v>
      </c>
      <c r="G92" s="91" t="s">
        <v>1007</v>
      </c>
      <c r="H92" s="23" t="str">
        <f t="shared" si="1"/>
        <v>THEA BLAKE</v>
      </c>
    </row>
    <row r="93" spans="1:8" ht="15" customHeight="1" x14ac:dyDescent="0.25">
      <c r="A93" s="88">
        <v>20000007</v>
      </c>
      <c r="B93" s="88" t="s">
        <v>994</v>
      </c>
      <c r="C93" s="88" t="s">
        <v>995</v>
      </c>
      <c r="D93" s="92" t="s">
        <v>996</v>
      </c>
      <c r="E93" s="88" t="s">
        <v>997</v>
      </c>
      <c r="F93" s="91" t="s">
        <v>1008</v>
      </c>
      <c r="G93" s="91" t="s">
        <v>519</v>
      </c>
      <c r="H93" s="23" t="str">
        <f t="shared" si="1"/>
        <v>NICOLE TOMIC FELICE</v>
      </c>
    </row>
    <row r="94" spans="1:8" ht="15" customHeight="1" x14ac:dyDescent="0.25">
      <c r="A94" s="88">
        <v>20000008</v>
      </c>
      <c r="B94" s="88" t="s">
        <v>994</v>
      </c>
      <c r="C94" s="88" t="s">
        <v>995</v>
      </c>
      <c r="D94" s="92" t="s">
        <v>996</v>
      </c>
      <c r="E94" s="88" t="s">
        <v>997</v>
      </c>
      <c r="F94" s="91" t="s">
        <v>1009</v>
      </c>
      <c r="G94" s="91" t="s">
        <v>1010</v>
      </c>
      <c r="H94" s="23" t="str">
        <f t="shared" si="1"/>
        <v>KYLIE ZERAFA</v>
      </c>
    </row>
    <row r="95" spans="1:8" ht="15" customHeight="1" x14ac:dyDescent="0.25">
      <c r="A95" s="88">
        <v>700018</v>
      </c>
      <c r="B95" s="89" t="s">
        <v>900</v>
      </c>
      <c r="C95" s="88" t="s">
        <v>901</v>
      </c>
      <c r="D95" s="92" t="s">
        <v>902</v>
      </c>
      <c r="E95" s="88" t="s">
        <v>903</v>
      </c>
      <c r="F95" s="88" t="s">
        <v>904</v>
      </c>
      <c r="G95" s="91" t="s">
        <v>905</v>
      </c>
      <c r="H95" s="23" t="str">
        <f t="shared" si="1"/>
        <v>JULIE COONINX</v>
      </c>
    </row>
    <row r="96" spans="1:8" ht="15" customHeight="1" x14ac:dyDescent="0.25">
      <c r="A96" s="88">
        <v>700019</v>
      </c>
      <c r="B96" s="89" t="s">
        <v>900</v>
      </c>
      <c r="C96" s="88" t="s">
        <v>901</v>
      </c>
      <c r="D96" s="92" t="s">
        <v>902</v>
      </c>
      <c r="E96" s="88" t="s">
        <v>903</v>
      </c>
      <c r="F96" s="88" t="s">
        <v>906</v>
      </c>
      <c r="G96" s="91" t="s">
        <v>316</v>
      </c>
      <c r="H96" s="23" t="str">
        <f t="shared" si="1"/>
        <v>LARA DRIJKONINGEN</v>
      </c>
    </row>
    <row r="97" spans="1:8" ht="15" customHeight="1" x14ac:dyDescent="0.25">
      <c r="A97" s="88">
        <v>24000001</v>
      </c>
      <c r="B97" s="89" t="s">
        <v>968</v>
      </c>
      <c r="C97" s="88" t="s">
        <v>969</v>
      </c>
      <c r="D97" s="92" t="s">
        <v>970</v>
      </c>
      <c r="E97" s="88" t="s">
        <v>971</v>
      </c>
      <c r="F97" s="93" t="s">
        <v>972</v>
      </c>
      <c r="G97" s="93" t="s">
        <v>973</v>
      </c>
      <c r="H97" s="23" t="str">
        <f t="shared" si="1"/>
        <v>LEILA EL GABRY</v>
      </c>
    </row>
    <row r="98" spans="1:8" ht="15" customHeight="1" x14ac:dyDescent="0.25">
      <c r="A98" s="88">
        <v>24000002</v>
      </c>
      <c r="B98" s="89" t="s">
        <v>968</v>
      </c>
      <c r="C98" s="88" t="s">
        <v>969</v>
      </c>
      <c r="D98" s="92" t="s">
        <v>970</v>
      </c>
      <c r="E98" s="88" t="s">
        <v>971</v>
      </c>
      <c r="F98" s="93" t="s">
        <v>974</v>
      </c>
      <c r="G98" s="93" t="s">
        <v>975</v>
      </c>
      <c r="H98" s="23" t="str">
        <f t="shared" si="1"/>
        <v>SHERIFA EL GHABATY</v>
      </c>
    </row>
    <row r="99" spans="1:8" ht="15" customHeight="1" x14ac:dyDescent="0.25">
      <c r="A99" s="88">
        <v>24000003</v>
      </c>
      <c r="B99" s="89" t="s">
        <v>968</v>
      </c>
      <c r="C99" s="88" t="s">
        <v>969</v>
      </c>
      <c r="D99" s="92" t="s">
        <v>970</v>
      </c>
      <c r="E99" s="88" t="s">
        <v>971</v>
      </c>
      <c r="F99" s="93" t="s">
        <v>976</v>
      </c>
      <c r="G99" s="93" t="s">
        <v>977</v>
      </c>
      <c r="H99" s="23" t="str">
        <f t="shared" si="1"/>
        <v>ZEINA RADWAN</v>
      </c>
    </row>
    <row r="100" spans="1:8" ht="15" customHeight="1" x14ac:dyDescent="0.25">
      <c r="A100" s="88">
        <v>24000004</v>
      </c>
      <c r="B100" s="89" t="s">
        <v>968</v>
      </c>
      <c r="C100" s="88" t="s">
        <v>969</v>
      </c>
      <c r="D100" s="92" t="s">
        <v>970</v>
      </c>
      <c r="E100" s="88" t="s">
        <v>971</v>
      </c>
      <c r="F100" s="93" t="s">
        <v>978</v>
      </c>
      <c r="G100" s="93" t="s">
        <v>979</v>
      </c>
      <c r="H100" s="23" t="str">
        <f t="shared" si="1"/>
        <v>MIRAL AHMED</v>
      </c>
    </row>
    <row r="101" spans="1:8" ht="15" customHeight="1" x14ac:dyDescent="0.25">
      <c r="A101" s="88">
        <v>24000005</v>
      </c>
      <c r="B101" s="89" t="s">
        <v>968</v>
      </c>
      <c r="C101" s="88" t="s">
        <v>969</v>
      </c>
      <c r="D101" s="92" t="s">
        <v>970</v>
      </c>
      <c r="E101" s="88" t="s">
        <v>971</v>
      </c>
      <c r="F101" s="93" t="s">
        <v>980</v>
      </c>
      <c r="G101" s="93" t="s">
        <v>981</v>
      </c>
      <c r="H101" s="23" t="str">
        <f t="shared" si="1"/>
        <v>HALA MOHAMED</v>
      </c>
    </row>
    <row r="102" spans="1:8" ht="15" customHeight="1" x14ac:dyDescent="0.25">
      <c r="A102" s="88">
        <v>24000006</v>
      </c>
      <c r="B102" s="89" t="s">
        <v>968</v>
      </c>
      <c r="C102" s="88" t="s">
        <v>969</v>
      </c>
      <c r="D102" s="92" t="s">
        <v>970</v>
      </c>
      <c r="E102" s="88" t="s">
        <v>971</v>
      </c>
      <c r="F102" s="93" t="s">
        <v>982</v>
      </c>
      <c r="G102" s="93" t="s">
        <v>983</v>
      </c>
      <c r="H102" s="23" t="str">
        <f t="shared" si="1"/>
        <v>HANNAH TAWFIK</v>
      </c>
    </row>
    <row r="103" spans="1:8" ht="15" customHeight="1" x14ac:dyDescent="0.25">
      <c r="A103" s="88">
        <v>24000007</v>
      </c>
      <c r="B103" s="89" t="s">
        <v>968</v>
      </c>
      <c r="C103" s="88" t="s">
        <v>969</v>
      </c>
      <c r="D103" s="92" t="s">
        <v>970</v>
      </c>
      <c r="E103" s="88" t="s">
        <v>971</v>
      </c>
      <c r="F103" s="93" t="s">
        <v>984</v>
      </c>
      <c r="G103" s="93" t="s">
        <v>985</v>
      </c>
      <c r="H103" s="23" t="str">
        <f t="shared" si="1"/>
        <v>NAWARA NEDAL</v>
      </c>
    </row>
    <row r="104" spans="1:8" ht="15" customHeight="1" x14ac:dyDescent="0.25">
      <c r="A104" s="88">
        <v>24000008</v>
      </c>
      <c r="B104" s="89" t="s">
        <v>968</v>
      </c>
      <c r="C104" s="88" t="s">
        <v>969</v>
      </c>
      <c r="D104" s="92" t="s">
        <v>970</v>
      </c>
      <c r="E104" s="88" t="s">
        <v>971</v>
      </c>
      <c r="F104" s="93" t="s">
        <v>986</v>
      </c>
      <c r="G104" s="93" t="s">
        <v>987</v>
      </c>
      <c r="H104" s="23" t="str">
        <f t="shared" si="1"/>
        <v>DALIDA FOUDA</v>
      </c>
    </row>
    <row r="105" spans="1:8" ht="15" customHeight="1" x14ac:dyDescent="0.25">
      <c r="A105" s="88">
        <v>13000001</v>
      </c>
      <c r="B105" s="89" t="s">
        <v>962</v>
      </c>
      <c r="C105" s="88" t="s">
        <v>963</v>
      </c>
      <c r="D105" s="92" t="s">
        <v>964</v>
      </c>
      <c r="E105" s="88" t="s">
        <v>965</v>
      </c>
      <c r="F105" s="88" t="s">
        <v>966</v>
      </c>
      <c r="G105" s="88" t="s">
        <v>967</v>
      </c>
      <c r="H105" s="23" t="str">
        <f t="shared" si="1"/>
        <v>PETRA SCHLAGMANNOVA</v>
      </c>
    </row>
    <row r="106" spans="1:8" ht="15" customHeight="1" x14ac:dyDescent="0.25">
      <c r="A106" s="88">
        <v>17000001</v>
      </c>
      <c r="B106" s="89" t="s">
        <v>1143</v>
      </c>
      <c r="C106" s="88" t="s">
        <v>1143</v>
      </c>
      <c r="D106" s="92" t="s">
        <v>1160</v>
      </c>
      <c r="E106" s="88" t="s">
        <v>1161</v>
      </c>
      <c r="F106" s="88" t="s">
        <v>1162</v>
      </c>
      <c r="G106" s="88" t="s">
        <v>1163</v>
      </c>
      <c r="H106" s="23" t="str">
        <f t="shared" si="1"/>
        <v>ALISA PODGURSKA</v>
      </c>
    </row>
    <row r="107" spans="1:8" ht="15" customHeight="1" x14ac:dyDescent="0.25">
      <c r="A107" s="88">
        <v>26000001</v>
      </c>
      <c r="B107" s="88" t="s">
        <v>1077</v>
      </c>
      <c r="C107" s="88" t="s">
        <v>1078</v>
      </c>
      <c r="D107" s="92" t="s">
        <v>1079</v>
      </c>
      <c r="E107" s="88" t="s">
        <v>1080</v>
      </c>
      <c r="F107" s="88" t="s">
        <v>1081</v>
      </c>
      <c r="G107" s="88" t="s">
        <v>1082</v>
      </c>
      <c r="H107" s="23" t="str">
        <f t="shared" si="1"/>
        <v>KINGA SZPOTANSKA</v>
      </c>
    </row>
    <row r="108" spans="1:8" ht="15" customHeight="1" x14ac:dyDescent="0.25">
      <c r="A108" s="88">
        <v>11000001</v>
      </c>
      <c r="B108" s="89" t="s">
        <v>1011</v>
      </c>
      <c r="C108" s="88" t="s">
        <v>1019</v>
      </c>
      <c r="D108" s="92" t="s">
        <v>1013</v>
      </c>
      <c r="E108" s="88" t="s">
        <v>1020</v>
      </c>
      <c r="F108" s="88" t="s">
        <v>1021</v>
      </c>
      <c r="G108" s="88" t="s">
        <v>1022</v>
      </c>
      <c r="H108" s="23" t="str">
        <f t="shared" si="1"/>
        <v>METTE BOS</v>
      </c>
    </row>
    <row r="109" spans="1:8" ht="15" customHeight="1" x14ac:dyDescent="0.25">
      <c r="A109" s="88">
        <v>11000002</v>
      </c>
      <c r="B109" s="89" t="s">
        <v>1011</v>
      </c>
      <c r="C109" s="88" t="s">
        <v>1019</v>
      </c>
      <c r="D109" s="92" t="s">
        <v>1013</v>
      </c>
      <c r="E109" s="88" t="s">
        <v>1020</v>
      </c>
      <c r="F109" s="88" t="s">
        <v>1023</v>
      </c>
      <c r="G109" s="88" t="s">
        <v>1024</v>
      </c>
      <c r="H109" s="23" t="str">
        <f t="shared" si="1"/>
        <v>GIOIA CAPTIJN</v>
      </c>
    </row>
    <row r="110" spans="1:8" ht="15" customHeight="1" x14ac:dyDescent="0.25">
      <c r="A110" s="88">
        <v>11000003</v>
      </c>
      <c r="B110" s="89" t="s">
        <v>1011</v>
      </c>
      <c r="C110" s="88" t="s">
        <v>1019</v>
      </c>
      <c r="D110" s="92" t="s">
        <v>1013</v>
      </c>
      <c r="E110" s="88" t="s">
        <v>1020</v>
      </c>
      <c r="F110" s="88" t="s">
        <v>1025</v>
      </c>
      <c r="G110" s="88" t="s">
        <v>1026</v>
      </c>
      <c r="H110" s="23" t="str">
        <f t="shared" si="1"/>
        <v>ILSE DE HEIJ</v>
      </c>
    </row>
    <row r="111" spans="1:8" ht="15" customHeight="1" x14ac:dyDescent="0.25">
      <c r="A111" s="88">
        <v>11000004</v>
      </c>
      <c r="B111" s="89" t="s">
        <v>1011</v>
      </c>
      <c r="C111" s="88" t="s">
        <v>1019</v>
      </c>
      <c r="D111" s="92" t="s">
        <v>1013</v>
      </c>
      <c r="E111" s="88" t="s">
        <v>1020</v>
      </c>
      <c r="F111" s="88" t="s">
        <v>1027</v>
      </c>
      <c r="G111" s="88" t="s">
        <v>1028</v>
      </c>
      <c r="H111" s="23" t="str">
        <f t="shared" si="1"/>
        <v>KIM DEIMAN</v>
      </c>
    </row>
    <row r="112" spans="1:8" ht="15" customHeight="1" x14ac:dyDescent="0.25">
      <c r="A112" s="88">
        <v>11000005</v>
      </c>
      <c r="B112" s="89" t="s">
        <v>1011</v>
      </c>
      <c r="C112" s="88" t="s">
        <v>1019</v>
      </c>
      <c r="D112" s="92" t="s">
        <v>1013</v>
      </c>
      <c r="E112" s="88" t="s">
        <v>1020</v>
      </c>
      <c r="F112" s="88" t="s">
        <v>1029</v>
      </c>
      <c r="G112" s="88" t="s">
        <v>1030</v>
      </c>
      <c r="H112" s="23" t="str">
        <f t="shared" si="1"/>
        <v>MARLINKA GRUNDELL</v>
      </c>
    </row>
    <row r="113" spans="1:8" ht="15" customHeight="1" x14ac:dyDescent="0.25">
      <c r="A113" s="88">
        <v>11000006</v>
      </c>
      <c r="B113" s="89" t="s">
        <v>1011</v>
      </c>
      <c r="C113" s="88" t="s">
        <v>1019</v>
      </c>
      <c r="D113" s="92" t="s">
        <v>1013</v>
      </c>
      <c r="E113" s="88" t="s">
        <v>1020</v>
      </c>
      <c r="F113" s="88" t="s">
        <v>1031</v>
      </c>
      <c r="G113" s="88" t="s">
        <v>344</v>
      </c>
      <c r="H113" s="23" t="str">
        <f t="shared" si="1"/>
        <v>SOFIA HARRISON</v>
      </c>
    </row>
    <row r="114" spans="1:8" ht="15" customHeight="1" x14ac:dyDescent="0.25">
      <c r="A114" s="88">
        <v>11000007</v>
      </c>
      <c r="B114" s="89" t="s">
        <v>1011</v>
      </c>
      <c r="C114" s="88" t="s">
        <v>1019</v>
      </c>
      <c r="D114" s="92" t="s">
        <v>1013</v>
      </c>
      <c r="E114" s="88" t="s">
        <v>1020</v>
      </c>
      <c r="F114" s="88" t="s">
        <v>1032</v>
      </c>
      <c r="G114" s="88" t="s">
        <v>1033</v>
      </c>
      <c r="H114" s="23" t="str">
        <f t="shared" si="1"/>
        <v>MARIN HOKKE</v>
      </c>
    </row>
    <row r="115" spans="1:8" ht="15" customHeight="1" x14ac:dyDescent="0.25">
      <c r="A115" s="88">
        <v>11000008</v>
      </c>
      <c r="B115" s="89" t="s">
        <v>1011</v>
      </c>
      <c r="C115" s="88" t="s">
        <v>1019</v>
      </c>
      <c r="D115" s="92" t="s">
        <v>1013</v>
      </c>
      <c r="E115" s="88" t="s">
        <v>1020</v>
      </c>
      <c r="F115" s="88" t="s">
        <v>1032</v>
      </c>
      <c r="G115" s="88" t="s">
        <v>1034</v>
      </c>
      <c r="H115" s="23" t="str">
        <f t="shared" si="1"/>
        <v>JENTE HOKKE</v>
      </c>
    </row>
    <row r="116" spans="1:8" ht="15" customHeight="1" x14ac:dyDescent="0.25">
      <c r="A116" s="88">
        <v>11000009</v>
      </c>
      <c r="B116" s="89" t="s">
        <v>1011</v>
      </c>
      <c r="C116" s="88" t="s">
        <v>1019</v>
      </c>
      <c r="D116" s="92" t="s">
        <v>1013</v>
      </c>
      <c r="E116" s="88" t="s">
        <v>1020</v>
      </c>
      <c r="F116" s="88" t="s">
        <v>1035</v>
      </c>
      <c r="G116" s="88" t="s">
        <v>763</v>
      </c>
      <c r="H116" s="23" t="str">
        <f t="shared" si="1"/>
        <v>EVA JANSSEN</v>
      </c>
    </row>
    <row r="117" spans="1:8" ht="15" customHeight="1" x14ac:dyDescent="0.25">
      <c r="A117" s="88">
        <v>11000010</v>
      </c>
      <c r="B117" s="89" t="s">
        <v>1011</v>
      </c>
      <c r="C117" s="88" t="s">
        <v>1019</v>
      </c>
      <c r="D117" s="92" t="s">
        <v>1013</v>
      </c>
      <c r="E117" s="88" t="s">
        <v>1020</v>
      </c>
      <c r="F117" s="88" t="s">
        <v>1036</v>
      </c>
      <c r="G117" s="88" t="s">
        <v>1037</v>
      </c>
      <c r="H117" s="23" t="str">
        <f t="shared" si="1"/>
        <v>OLIVIA MERKUS</v>
      </c>
    </row>
    <row r="118" spans="1:8" ht="15" customHeight="1" x14ac:dyDescent="0.25">
      <c r="A118" s="88">
        <v>11000011</v>
      </c>
      <c r="B118" s="89" t="s">
        <v>1011</v>
      </c>
      <c r="C118" s="88" t="s">
        <v>1019</v>
      </c>
      <c r="D118" s="92" t="s">
        <v>1013</v>
      </c>
      <c r="E118" s="88" t="s">
        <v>1020</v>
      </c>
      <c r="F118" s="88" t="s">
        <v>1038</v>
      </c>
      <c r="G118" s="88" t="s">
        <v>1039</v>
      </c>
      <c r="H118" s="23" t="str">
        <f t="shared" si="1"/>
        <v>ALYSSA MEYER GLEAVES</v>
      </c>
    </row>
    <row r="119" spans="1:8" ht="15" customHeight="1" x14ac:dyDescent="0.25">
      <c r="A119" s="88">
        <v>11000012</v>
      </c>
      <c r="B119" s="89" t="s">
        <v>1011</v>
      </c>
      <c r="C119" s="88" t="s">
        <v>1019</v>
      </c>
      <c r="D119" s="92" t="s">
        <v>1013</v>
      </c>
      <c r="E119" s="88" t="s">
        <v>1020</v>
      </c>
      <c r="F119" s="88" t="s">
        <v>1040</v>
      </c>
      <c r="G119" s="88" t="s">
        <v>1041</v>
      </c>
      <c r="H119" s="23" t="str">
        <f t="shared" si="1"/>
        <v>FELINE NEERINCX</v>
      </c>
    </row>
    <row r="120" spans="1:8" ht="15" customHeight="1" x14ac:dyDescent="0.25">
      <c r="A120" s="88">
        <v>11000013</v>
      </c>
      <c r="B120" s="89" t="s">
        <v>1011</v>
      </c>
      <c r="C120" s="88" t="s">
        <v>1019</v>
      </c>
      <c r="D120" s="92" t="s">
        <v>1013</v>
      </c>
      <c r="E120" s="88" t="s">
        <v>1020</v>
      </c>
      <c r="F120" s="88" t="s">
        <v>1042</v>
      </c>
      <c r="G120" s="88" t="s">
        <v>284</v>
      </c>
      <c r="H120" s="23" t="str">
        <f t="shared" si="1"/>
        <v>MARTA PODEBSKA</v>
      </c>
    </row>
    <row r="121" spans="1:8" ht="15" customHeight="1" x14ac:dyDescent="0.25">
      <c r="A121" s="88">
        <v>11000014</v>
      </c>
      <c r="B121" s="89" t="s">
        <v>1011</v>
      </c>
      <c r="C121" s="88" t="s">
        <v>1019</v>
      </c>
      <c r="D121" s="92" t="s">
        <v>1013</v>
      </c>
      <c r="E121" s="88" t="s">
        <v>1020</v>
      </c>
      <c r="F121" s="88" t="s">
        <v>1043</v>
      </c>
      <c r="G121" s="88" t="s">
        <v>1044</v>
      </c>
      <c r="H121" s="23" t="str">
        <f t="shared" si="1"/>
        <v>ZORA POL</v>
      </c>
    </row>
    <row r="122" spans="1:8" ht="15" customHeight="1" x14ac:dyDescent="0.25">
      <c r="A122" s="88">
        <v>11000015</v>
      </c>
      <c r="B122" s="89" t="s">
        <v>1011</v>
      </c>
      <c r="C122" s="88" t="s">
        <v>1019</v>
      </c>
      <c r="D122" s="92" t="s">
        <v>1013</v>
      </c>
      <c r="E122" s="88" t="s">
        <v>1020</v>
      </c>
      <c r="F122" s="88" t="s">
        <v>1045</v>
      </c>
      <c r="G122" s="88" t="s">
        <v>631</v>
      </c>
      <c r="H122" s="23" t="str">
        <f t="shared" si="1"/>
        <v>ANNA POUWELS</v>
      </c>
    </row>
    <row r="123" spans="1:8" ht="15" customHeight="1" x14ac:dyDescent="0.25">
      <c r="A123" s="88">
        <v>11000016</v>
      </c>
      <c r="B123" s="89" t="s">
        <v>1011</v>
      </c>
      <c r="C123" s="88" t="s">
        <v>1019</v>
      </c>
      <c r="D123" s="92" t="s">
        <v>1013</v>
      </c>
      <c r="E123" s="88" t="s">
        <v>1020</v>
      </c>
      <c r="F123" s="88" t="s">
        <v>1046</v>
      </c>
      <c r="G123" s="88" t="s">
        <v>1047</v>
      </c>
      <c r="H123" s="23" t="str">
        <f t="shared" si="1"/>
        <v>MADELEINE REGTERING</v>
      </c>
    </row>
    <row r="124" spans="1:8" ht="15" customHeight="1" x14ac:dyDescent="0.25">
      <c r="A124" s="88">
        <v>11000017</v>
      </c>
      <c r="B124" s="89" t="s">
        <v>1011</v>
      </c>
      <c r="C124" s="88" t="s">
        <v>1019</v>
      </c>
      <c r="D124" s="92" t="s">
        <v>1013</v>
      </c>
      <c r="E124" s="88" t="s">
        <v>1020</v>
      </c>
      <c r="F124" s="88" t="s">
        <v>1048</v>
      </c>
      <c r="G124" s="88" t="s">
        <v>1049</v>
      </c>
      <c r="H124" s="23" t="str">
        <f t="shared" si="1"/>
        <v>NOORTJE REIJNEN</v>
      </c>
    </row>
    <row r="125" spans="1:8" ht="15" customHeight="1" x14ac:dyDescent="0.25">
      <c r="A125" s="88">
        <v>11000018</v>
      </c>
      <c r="B125" s="89" t="s">
        <v>1011</v>
      </c>
      <c r="C125" s="88" t="s">
        <v>1019</v>
      </c>
      <c r="D125" s="92" t="s">
        <v>1013</v>
      </c>
      <c r="E125" s="88" t="s">
        <v>1020</v>
      </c>
      <c r="F125" s="88" t="s">
        <v>1050</v>
      </c>
      <c r="G125" s="88" t="s">
        <v>1039</v>
      </c>
      <c r="H125" s="23" t="str">
        <f t="shared" si="1"/>
        <v>ALYSSA RIGHARTS</v>
      </c>
    </row>
    <row r="126" spans="1:8" ht="15" customHeight="1" x14ac:dyDescent="0.25">
      <c r="A126" s="88">
        <v>11000019</v>
      </c>
      <c r="B126" s="89" t="s">
        <v>1011</v>
      </c>
      <c r="C126" s="88" t="s">
        <v>1019</v>
      </c>
      <c r="D126" s="92" t="s">
        <v>1013</v>
      </c>
      <c r="E126" s="88" t="s">
        <v>1020</v>
      </c>
      <c r="F126" s="88" t="s">
        <v>1051</v>
      </c>
      <c r="G126" s="88" t="s">
        <v>1052</v>
      </c>
      <c r="H126" s="23" t="str">
        <f t="shared" si="1"/>
        <v>MAROUSJA ROODENBURG</v>
      </c>
    </row>
    <row r="127" spans="1:8" ht="15" customHeight="1" x14ac:dyDescent="0.25">
      <c r="A127" s="88">
        <v>11000020</v>
      </c>
      <c r="B127" s="89" t="s">
        <v>1011</v>
      </c>
      <c r="C127" s="88" t="s">
        <v>1019</v>
      </c>
      <c r="D127" s="92" t="s">
        <v>1013</v>
      </c>
      <c r="E127" s="88" t="s">
        <v>1020</v>
      </c>
      <c r="F127" s="88" t="s">
        <v>1053</v>
      </c>
      <c r="G127" s="88" t="s">
        <v>814</v>
      </c>
      <c r="H127" s="23" t="str">
        <f t="shared" si="1"/>
        <v>JANE SEELEN</v>
      </c>
    </row>
    <row r="128" spans="1:8" ht="15" customHeight="1" x14ac:dyDescent="0.25">
      <c r="A128" s="88">
        <v>11000021</v>
      </c>
      <c r="B128" s="89" t="s">
        <v>1011</v>
      </c>
      <c r="C128" s="88" t="s">
        <v>1019</v>
      </c>
      <c r="D128" s="92" t="s">
        <v>1013</v>
      </c>
      <c r="E128" s="88" t="s">
        <v>1020</v>
      </c>
      <c r="F128" s="88" t="s">
        <v>1054</v>
      </c>
      <c r="G128" s="88" t="s">
        <v>761</v>
      </c>
      <c r="H128" s="23" t="str">
        <f t="shared" si="1"/>
        <v>CHANTAL UMMELS</v>
      </c>
    </row>
    <row r="129" spans="1:8" ht="15" customHeight="1" x14ac:dyDescent="0.25">
      <c r="A129" s="88">
        <v>11000022</v>
      </c>
      <c r="B129" s="89" t="s">
        <v>1011</v>
      </c>
      <c r="C129" s="88" t="s">
        <v>1019</v>
      </c>
      <c r="D129" s="92" t="s">
        <v>1013</v>
      </c>
      <c r="E129" s="88" t="s">
        <v>1020</v>
      </c>
      <c r="F129" s="88" t="s">
        <v>1055</v>
      </c>
      <c r="G129" s="88" t="s">
        <v>1056</v>
      </c>
      <c r="H129" s="23" t="str">
        <f t="shared" si="1"/>
        <v>YRA VAN DE BOOGAARD</v>
      </c>
    </row>
    <row r="130" spans="1:8" ht="15" customHeight="1" x14ac:dyDescent="0.25">
      <c r="A130" s="88">
        <v>11000023</v>
      </c>
      <c r="B130" s="89" t="s">
        <v>1011</v>
      </c>
      <c r="C130" s="88" t="s">
        <v>1019</v>
      </c>
      <c r="D130" s="92" t="s">
        <v>1013</v>
      </c>
      <c r="E130" s="88" t="s">
        <v>1020</v>
      </c>
      <c r="F130" s="88" t="s">
        <v>1057</v>
      </c>
      <c r="G130" s="88" t="s">
        <v>1058</v>
      </c>
      <c r="H130" s="23" t="str">
        <f t="shared" si="1"/>
        <v>FAY VAN DE BOSCH</v>
      </c>
    </row>
    <row r="131" spans="1:8" ht="15" customHeight="1" x14ac:dyDescent="0.25">
      <c r="A131" s="88">
        <v>11000024</v>
      </c>
      <c r="B131" s="89" t="s">
        <v>1011</v>
      </c>
      <c r="C131" s="88" t="s">
        <v>1019</v>
      </c>
      <c r="D131" s="92" t="s">
        <v>1013</v>
      </c>
      <c r="E131" s="88" t="s">
        <v>1020</v>
      </c>
      <c r="F131" s="88" t="s">
        <v>1059</v>
      </c>
      <c r="G131" s="88" t="s">
        <v>1060</v>
      </c>
      <c r="H131" s="23" t="str">
        <f t="shared" ref="H131:H194" si="2">G131&amp;" "&amp;F131</f>
        <v>NINTHE VAN RIEMSDIJK</v>
      </c>
    </row>
    <row r="132" spans="1:8" ht="15" customHeight="1" x14ac:dyDescent="0.25">
      <c r="A132" s="88">
        <v>11000025</v>
      </c>
      <c r="B132" s="89" t="s">
        <v>1011</v>
      </c>
      <c r="C132" s="88" t="s">
        <v>1019</v>
      </c>
      <c r="D132" s="92" t="s">
        <v>1013</v>
      </c>
      <c r="E132" s="88" t="s">
        <v>1020</v>
      </c>
      <c r="F132" s="88" t="s">
        <v>1061</v>
      </c>
      <c r="G132" s="88" t="s">
        <v>1062</v>
      </c>
      <c r="H132" s="23" t="str">
        <f t="shared" si="2"/>
        <v>DANIQUE VAN STRATEN</v>
      </c>
    </row>
    <row r="133" spans="1:8" ht="15" customHeight="1" x14ac:dyDescent="0.25">
      <c r="A133" s="88">
        <v>11000026</v>
      </c>
      <c r="B133" s="89" t="s">
        <v>1011</v>
      </c>
      <c r="C133" s="88" t="s">
        <v>1019</v>
      </c>
      <c r="D133" s="92" t="s">
        <v>1013</v>
      </c>
      <c r="E133" s="88" t="s">
        <v>1020</v>
      </c>
      <c r="F133" s="88" t="s">
        <v>1061</v>
      </c>
      <c r="G133" s="88" t="s">
        <v>1063</v>
      </c>
      <c r="H133" s="23" t="str">
        <f t="shared" si="2"/>
        <v>JAIMY VAN STRATEN</v>
      </c>
    </row>
    <row r="134" spans="1:8" ht="15" customHeight="1" x14ac:dyDescent="0.25">
      <c r="A134" s="88">
        <v>11000027</v>
      </c>
      <c r="B134" s="89" t="s">
        <v>1011</v>
      </c>
      <c r="C134" s="88" t="s">
        <v>1019</v>
      </c>
      <c r="D134" s="92" t="s">
        <v>1013</v>
      </c>
      <c r="E134" s="88" t="s">
        <v>1020</v>
      </c>
      <c r="F134" s="88" t="s">
        <v>1064</v>
      </c>
      <c r="G134" s="88" t="s">
        <v>1065</v>
      </c>
      <c r="H134" s="23" t="str">
        <f t="shared" si="2"/>
        <v>LINDSEY VELDMAN</v>
      </c>
    </row>
    <row r="135" spans="1:8" ht="15" customHeight="1" x14ac:dyDescent="0.25">
      <c r="A135" s="88">
        <v>11000028</v>
      </c>
      <c r="B135" s="89" t="s">
        <v>1011</v>
      </c>
      <c r="C135" s="88" t="s">
        <v>1019</v>
      </c>
      <c r="D135" s="92" t="s">
        <v>1013</v>
      </c>
      <c r="E135" s="88" t="s">
        <v>1020</v>
      </c>
      <c r="F135" s="88" t="s">
        <v>1066</v>
      </c>
      <c r="G135" s="88" t="s">
        <v>1067</v>
      </c>
      <c r="H135" s="23" t="str">
        <f t="shared" si="2"/>
        <v>NIENKE VISSERS</v>
      </c>
    </row>
    <row r="136" spans="1:8" ht="15" customHeight="1" x14ac:dyDescent="0.25">
      <c r="A136" s="88">
        <v>11000029</v>
      </c>
      <c r="B136" s="89" t="s">
        <v>1011</v>
      </c>
      <c r="C136" s="88" t="s">
        <v>1019</v>
      </c>
      <c r="D136" s="92" t="s">
        <v>1013</v>
      </c>
      <c r="E136" s="88" t="s">
        <v>1020</v>
      </c>
      <c r="F136" s="88" t="s">
        <v>1068</v>
      </c>
      <c r="G136" s="88" t="s">
        <v>1069</v>
      </c>
      <c r="H136" s="23" t="str">
        <f t="shared" si="2"/>
        <v>JOELLE VOGEL</v>
      </c>
    </row>
    <row r="137" spans="1:8" ht="15" customHeight="1" x14ac:dyDescent="0.25">
      <c r="A137" s="88">
        <v>11000030</v>
      </c>
      <c r="B137" s="89" t="s">
        <v>1011</v>
      </c>
      <c r="C137" s="88" t="s">
        <v>1019</v>
      </c>
      <c r="D137" s="92" t="s">
        <v>1013</v>
      </c>
      <c r="E137" s="88" t="s">
        <v>1020</v>
      </c>
      <c r="F137" s="88" t="s">
        <v>1070</v>
      </c>
      <c r="G137" s="88" t="s">
        <v>1071</v>
      </c>
      <c r="H137" s="23" t="str">
        <f t="shared" si="2"/>
        <v>FEMKE VOS</v>
      </c>
    </row>
    <row r="138" spans="1:8" ht="15" customHeight="1" x14ac:dyDescent="0.25">
      <c r="A138" s="88">
        <v>12000001</v>
      </c>
      <c r="B138" s="89" t="s">
        <v>1011</v>
      </c>
      <c r="C138" s="88" t="s">
        <v>1072</v>
      </c>
      <c r="D138" s="92" t="s">
        <v>1073</v>
      </c>
      <c r="E138" s="88" t="s">
        <v>1074</v>
      </c>
      <c r="F138" s="88" t="s">
        <v>1075</v>
      </c>
      <c r="G138" s="88" t="s">
        <v>1076</v>
      </c>
      <c r="H138" s="23" t="str">
        <f t="shared" si="2"/>
        <v>LAREYNA ROSALIA</v>
      </c>
    </row>
    <row r="139" spans="1:8" ht="15" customHeight="1" x14ac:dyDescent="0.25">
      <c r="A139" s="23">
        <v>131694</v>
      </c>
      <c r="B139" s="23" t="s">
        <v>224</v>
      </c>
      <c r="C139" s="23" t="s">
        <v>209</v>
      </c>
      <c r="D139" s="23" t="s">
        <v>225</v>
      </c>
      <c r="E139" s="23" t="s">
        <v>226</v>
      </c>
      <c r="F139" s="23" t="s">
        <v>403</v>
      </c>
      <c r="G139" s="23" t="s">
        <v>234</v>
      </c>
      <c r="H139" s="23" t="str">
        <f t="shared" si="2"/>
        <v>MARIA MADALENA CALCADA</v>
      </c>
    </row>
    <row r="140" spans="1:8" ht="15" customHeight="1" x14ac:dyDescent="0.25">
      <c r="A140" s="23">
        <v>141566</v>
      </c>
      <c r="B140" s="23" t="s">
        <v>224</v>
      </c>
      <c r="C140" s="23" t="s">
        <v>209</v>
      </c>
      <c r="D140" s="23" t="s">
        <v>225</v>
      </c>
      <c r="E140" s="23" t="s">
        <v>226</v>
      </c>
      <c r="F140" s="23" t="s">
        <v>404</v>
      </c>
      <c r="G140" s="23" t="s">
        <v>405</v>
      </c>
      <c r="H140" s="23" t="str">
        <f t="shared" si="2"/>
        <v>ELEONORA SHVACHIY</v>
      </c>
    </row>
    <row r="141" spans="1:8" ht="15" customHeight="1" x14ac:dyDescent="0.25">
      <c r="A141" s="23">
        <v>204201</v>
      </c>
      <c r="B141" s="23" t="s">
        <v>224</v>
      </c>
      <c r="C141" s="23" t="s">
        <v>209</v>
      </c>
      <c r="D141" s="23" t="s">
        <v>225</v>
      </c>
      <c r="E141" s="23" t="s">
        <v>226</v>
      </c>
      <c r="F141" s="23" t="s">
        <v>410</v>
      </c>
      <c r="G141" s="23" t="s">
        <v>397</v>
      </c>
      <c r="H141" s="23" t="str">
        <f t="shared" si="2"/>
        <v>CAROLINA SANTOS PITEIRA</v>
      </c>
    </row>
    <row r="142" spans="1:8" x14ac:dyDescent="0.25">
      <c r="A142" s="23">
        <v>204204</v>
      </c>
      <c r="B142" s="23" t="s">
        <v>224</v>
      </c>
      <c r="C142" s="23" t="s">
        <v>209</v>
      </c>
      <c r="D142" s="23" t="s">
        <v>225</v>
      </c>
      <c r="E142" s="23" t="s">
        <v>226</v>
      </c>
      <c r="F142" s="23" t="s">
        <v>308</v>
      </c>
      <c r="G142" s="23" t="s">
        <v>266</v>
      </c>
      <c r="H142" s="23" t="str">
        <f t="shared" si="2"/>
        <v>CATARINA SOFIA MOREIRA</v>
      </c>
    </row>
    <row r="143" spans="1:8" x14ac:dyDescent="0.25">
      <c r="A143" s="23">
        <v>204211</v>
      </c>
      <c r="B143" s="23" t="s">
        <v>224</v>
      </c>
      <c r="C143" s="23" t="s">
        <v>209</v>
      </c>
      <c r="D143" s="23" t="s">
        <v>225</v>
      </c>
      <c r="E143" s="23" t="s">
        <v>226</v>
      </c>
      <c r="F143" s="23" t="s">
        <v>413</v>
      </c>
      <c r="G143" s="23" t="s">
        <v>234</v>
      </c>
      <c r="H143" s="23" t="str">
        <f t="shared" si="2"/>
        <v>MARIA LEONOR FALCATO</v>
      </c>
    </row>
    <row r="144" spans="1:8" x14ac:dyDescent="0.25">
      <c r="A144" s="23">
        <v>204206</v>
      </c>
      <c r="B144" s="23" t="s">
        <v>224</v>
      </c>
      <c r="C144" s="23" t="s">
        <v>209</v>
      </c>
      <c r="D144" s="23" t="s">
        <v>225</v>
      </c>
      <c r="E144" s="23" t="s">
        <v>226</v>
      </c>
      <c r="F144" s="23" t="s">
        <v>411</v>
      </c>
      <c r="G144" s="23" t="s">
        <v>379</v>
      </c>
      <c r="H144" s="23" t="str">
        <f t="shared" si="2"/>
        <v>FILIPA TANGANHO CRESPO</v>
      </c>
    </row>
    <row r="145" spans="1:8" x14ac:dyDescent="0.25">
      <c r="A145" s="23">
        <v>124798</v>
      </c>
      <c r="B145" s="23" t="s">
        <v>224</v>
      </c>
      <c r="C145" s="23" t="s">
        <v>209</v>
      </c>
      <c r="D145" s="23" t="s">
        <v>225</v>
      </c>
      <c r="E145" s="23" t="s">
        <v>226</v>
      </c>
      <c r="F145" s="23" t="s">
        <v>388</v>
      </c>
      <c r="G145" s="23" t="s">
        <v>230</v>
      </c>
      <c r="H145" s="23" t="str">
        <f t="shared" si="2"/>
        <v>MARIANA NOGUEIRA GANHAO</v>
      </c>
    </row>
    <row r="146" spans="1:8" x14ac:dyDescent="0.25">
      <c r="A146" s="23">
        <v>129118</v>
      </c>
      <c r="B146" s="23" t="s">
        <v>224</v>
      </c>
      <c r="C146" s="23" t="s">
        <v>209</v>
      </c>
      <c r="D146" s="23" t="s">
        <v>225</v>
      </c>
      <c r="E146" s="23" t="s">
        <v>226</v>
      </c>
      <c r="F146" s="23" t="s">
        <v>401</v>
      </c>
      <c r="G146" s="23" t="s">
        <v>344</v>
      </c>
      <c r="H146" s="23" t="str">
        <f t="shared" si="2"/>
        <v>SOFIA SILVA ORVALHO</v>
      </c>
    </row>
    <row r="147" spans="1:8" x14ac:dyDescent="0.25">
      <c r="A147" s="23">
        <v>126445</v>
      </c>
      <c r="B147" s="23" t="s">
        <v>224</v>
      </c>
      <c r="C147" s="23" t="s">
        <v>209</v>
      </c>
      <c r="D147" s="23" t="s">
        <v>225</v>
      </c>
      <c r="E147" s="23" t="s">
        <v>226</v>
      </c>
      <c r="F147" s="23" t="s">
        <v>396</v>
      </c>
      <c r="G147" s="23" t="s">
        <v>266</v>
      </c>
      <c r="H147" s="23" t="str">
        <f t="shared" si="2"/>
        <v>CATARINA SOFIA SAMORA</v>
      </c>
    </row>
    <row r="148" spans="1:8" x14ac:dyDescent="0.25">
      <c r="A148" s="23">
        <v>125164</v>
      </c>
      <c r="B148" s="23" t="s">
        <v>224</v>
      </c>
      <c r="C148" s="23" t="s">
        <v>209</v>
      </c>
      <c r="D148" s="23" t="s">
        <v>225</v>
      </c>
      <c r="E148" s="23" t="s">
        <v>226</v>
      </c>
      <c r="F148" s="23" t="s">
        <v>393</v>
      </c>
      <c r="G148" s="23" t="s">
        <v>394</v>
      </c>
      <c r="H148" s="23" t="str">
        <f t="shared" si="2"/>
        <v>MADALENA CARRICO BRASAO</v>
      </c>
    </row>
    <row r="149" spans="1:8" x14ac:dyDescent="0.25">
      <c r="A149" s="23">
        <v>128050</v>
      </c>
      <c r="B149" s="23" t="s">
        <v>224</v>
      </c>
      <c r="C149" s="23" t="s">
        <v>209</v>
      </c>
      <c r="D149" s="23" t="s">
        <v>225</v>
      </c>
      <c r="E149" s="23" t="s">
        <v>226</v>
      </c>
      <c r="F149" s="23" t="s">
        <v>306</v>
      </c>
      <c r="G149" s="23" t="s">
        <v>397</v>
      </c>
      <c r="H149" s="23" t="str">
        <f t="shared" si="2"/>
        <v>CAROLINA ENES HENRIQUES</v>
      </c>
    </row>
    <row r="150" spans="1:8" x14ac:dyDescent="0.25">
      <c r="A150" s="23">
        <v>124844</v>
      </c>
      <c r="B150" s="23" t="s">
        <v>224</v>
      </c>
      <c r="C150" s="23" t="s">
        <v>209</v>
      </c>
      <c r="D150" s="23" t="s">
        <v>225</v>
      </c>
      <c r="E150" s="23" t="s">
        <v>226</v>
      </c>
      <c r="F150" s="23" t="s">
        <v>391</v>
      </c>
      <c r="G150" s="23" t="s">
        <v>392</v>
      </c>
      <c r="H150" s="23" t="str">
        <f t="shared" si="2"/>
        <v>VANESSA JESUS CARAVELINHA</v>
      </c>
    </row>
    <row r="151" spans="1:8" x14ac:dyDescent="0.25">
      <c r="A151" s="23">
        <v>130868</v>
      </c>
      <c r="B151" s="23" t="s">
        <v>224</v>
      </c>
      <c r="C151" s="23" t="s">
        <v>209</v>
      </c>
      <c r="D151" s="23" t="s">
        <v>225</v>
      </c>
      <c r="E151" s="23" t="s">
        <v>226</v>
      </c>
      <c r="F151" s="23" t="s">
        <v>402</v>
      </c>
      <c r="G151" s="23" t="s">
        <v>394</v>
      </c>
      <c r="H151" s="23" t="str">
        <f t="shared" si="2"/>
        <v>MADALENA COMENDINHA CAEIRO</v>
      </c>
    </row>
    <row r="152" spans="1:8" x14ac:dyDescent="0.25">
      <c r="A152" s="23">
        <v>128051</v>
      </c>
      <c r="B152" s="23" t="s">
        <v>224</v>
      </c>
      <c r="C152" s="23" t="s">
        <v>209</v>
      </c>
      <c r="D152" s="23" t="s">
        <v>225</v>
      </c>
      <c r="E152" s="23" t="s">
        <v>226</v>
      </c>
      <c r="F152" s="23" t="s">
        <v>398</v>
      </c>
      <c r="G152" s="23" t="s">
        <v>399</v>
      </c>
      <c r="H152" s="23" t="str">
        <f t="shared" si="2"/>
        <v>LEONOR MACHADO CAPUCHO</v>
      </c>
    </row>
    <row r="153" spans="1:8" x14ac:dyDescent="0.25">
      <c r="A153" s="23">
        <v>111570</v>
      </c>
      <c r="B153" s="23" t="s">
        <v>224</v>
      </c>
      <c r="C153" s="23" t="s">
        <v>209</v>
      </c>
      <c r="D153" s="23" t="s">
        <v>225</v>
      </c>
      <c r="E153" s="23" t="s">
        <v>226</v>
      </c>
      <c r="F153" s="23" t="s">
        <v>384</v>
      </c>
      <c r="G153" s="23" t="s">
        <v>344</v>
      </c>
      <c r="H153" s="23" t="str">
        <f t="shared" si="2"/>
        <v>SOFIA INES GUERREIRO</v>
      </c>
    </row>
    <row r="154" spans="1:8" x14ac:dyDescent="0.25">
      <c r="A154" s="23">
        <v>124802</v>
      </c>
      <c r="B154" s="23" t="s">
        <v>224</v>
      </c>
      <c r="C154" s="23" t="s">
        <v>209</v>
      </c>
      <c r="D154" s="23" t="s">
        <v>225</v>
      </c>
      <c r="E154" s="23" t="s">
        <v>226</v>
      </c>
      <c r="F154" s="23" t="s">
        <v>389</v>
      </c>
      <c r="G154" s="23" t="s">
        <v>390</v>
      </c>
      <c r="H154" s="23" t="str">
        <f t="shared" si="2"/>
        <v>HELENA ISABEL SANTOS</v>
      </c>
    </row>
    <row r="155" spans="1:8" ht="15" customHeight="1" x14ac:dyDescent="0.25">
      <c r="A155" s="23">
        <v>106611</v>
      </c>
      <c r="B155" s="23" t="s">
        <v>224</v>
      </c>
      <c r="C155" s="23" t="s">
        <v>209</v>
      </c>
      <c r="D155" s="23" t="s">
        <v>225</v>
      </c>
      <c r="E155" s="23" t="s">
        <v>226</v>
      </c>
      <c r="F155" s="23" t="s">
        <v>381</v>
      </c>
      <c r="G155" s="23" t="s">
        <v>247</v>
      </c>
      <c r="H155" s="23" t="str">
        <f t="shared" si="2"/>
        <v>DANIELA CARMELO PINA</v>
      </c>
    </row>
    <row r="156" spans="1:8" ht="15" customHeight="1" x14ac:dyDescent="0.25">
      <c r="A156" s="23">
        <v>120618</v>
      </c>
      <c r="B156" s="23" t="s">
        <v>224</v>
      </c>
      <c r="C156" s="23" t="s">
        <v>209</v>
      </c>
      <c r="D156" s="23" t="s">
        <v>225</v>
      </c>
      <c r="E156" s="23" t="s">
        <v>226</v>
      </c>
      <c r="F156" s="23" t="s">
        <v>385</v>
      </c>
      <c r="G156" s="23" t="s">
        <v>386</v>
      </c>
      <c r="H156" s="23" t="str">
        <f t="shared" si="2"/>
        <v>ANA  MARGARIDA  CARREIRA</v>
      </c>
    </row>
    <row r="157" spans="1:8" ht="15" customHeight="1" x14ac:dyDescent="0.25">
      <c r="A157" s="23">
        <v>123558</v>
      </c>
      <c r="B157" s="23" t="s">
        <v>224</v>
      </c>
      <c r="C157" s="23" t="s">
        <v>209</v>
      </c>
      <c r="D157" s="23" t="s">
        <v>225</v>
      </c>
      <c r="E157" s="23" t="s">
        <v>226</v>
      </c>
      <c r="F157" s="23" t="s">
        <v>387</v>
      </c>
      <c r="G157" s="23" t="s">
        <v>377</v>
      </c>
      <c r="H157" s="23" t="str">
        <f t="shared" si="2"/>
        <v>ANA MARGARIDA CAEIRO</v>
      </c>
    </row>
    <row r="158" spans="1:8" ht="15" customHeight="1" x14ac:dyDescent="0.25">
      <c r="A158" s="23">
        <v>126443</v>
      </c>
      <c r="B158" s="23" t="s">
        <v>224</v>
      </c>
      <c r="C158" s="23" t="s">
        <v>209</v>
      </c>
      <c r="D158" s="23" t="s">
        <v>225</v>
      </c>
      <c r="E158" s="23" t="s">
        <v>226</v>
      </c>
      <c r="F158" s="23" t="s">
        <v>395</v>
      </c>
      <c r="G158" s="23" t="s">
        <v>266</v>
      </c>
      <c r="H158" s="23" t="str">
        <f t="shared" si="2"/>
        <v>CATARINA ISABEL CARVALHO</v>
      </c>
    </row>
    <row r="159" spans="1:8" ht="15" customHeight="1" x14ac:dyDescent="0.25">
      <c r="A159" s="23">
        <v>106587</v>
      </c>
      <c r="B159" s="23" t="s">
        <v>224</v>
      </c>
      <c r="C159" s="23" t="s">
        <v>209</v>
      </c>
      <c r="D159" s="23" t="s">
        <v>225</v>
      </c>
      <c r="E159" s="23" t="s">
        <v>226</v>
      </c>
      <c r="F159" s="23" t="s">
        <v>376</v>
      </c>
      <c r="G159" s="23" t="s">
        <v>377</v>
      </c>
      <c r="H159" s="23" t="str">
        <f t="shared" si="2"/>
        <v>ANA CARINA MARTINS</v>
      </c>
    </row>
    <row r="160" spans="1:8" ht="15" customHeight="1" x14ac:dyDescent="0.25">
      <c r="A160" s="23">
        <v>106578</v>
      </c>
      <c r="B160" s="23" t="s">
        <v>224</v>
      </c>
      <c r="C160" s="23" t="s">
        <v>209</v>
      </c>
      <c r="D160" s="23" t="s">
        <v>225</v>
      </c>
      <c r="E160" s="23" t="s">
        <v>226</v>
      </c>
      <c r="F160" s="23" t="s">
        <v>374</v>
      </c>
      <c r="G160" s="23" t="s">
        <v>375</v>
      </c>
      <c r="H160" s="23" t="str">
        <f t="shared" si="2"/>
        <v>SUSANA VIANA MATOSO</v>
      </c>
    </row>
    <row r="161" spans="1:8" ht="15" customHeight="1" x14ac:dyDescent="0.25">
      <c r="A161" s="23">
        <v>106602</v>
      </c>
      <c r="B161" s="23" t="s">
        <v>224</v>
      </c>
      <c r="C161" s="23" t="s">
        <v>209</v>
      </c>
      <c r="D161" s="23" t="s">
        <v>225</v>
      </c>
      <c r="E161" s="23" t="s">
        <v>226</v>
      </c>
      <c r="F161" s="23" t="s">
        <v>378</v>
      </c>
      <c r="G161" s="23" t="s">
        <v>379</v>
      </c>
      <c r="H161" s="23" t="str">
        <f t="shared" si="2"/>
        <v>FILIPA ALEXANDRA ANACLETO</v>
      </c>
    </row>
    <row r="162" spans="1:8" ht="15" customHeight="1" x14ac:dyDescent="0.25">
      <c r="A162" s="23">
        <v>108846</v>
      </c>
      <c r="B162" s="23" t="s">
        <v>224</v>
      </c>
      <c r="C162" s="23" t="s">
        <v>209</v>
      </c>
      <c r="D162" s="23" t="s">
        <v>225</v>
      </c>
      <c r="E162" s="23" t="s">
        <v>226</v>
      </c>
      <c r="F162" s="23" t="s">
        <v>382</v>
      </c>
      <c r="G162" s="23" t="s">
        <v>383</v>
      </c>
      <c r="H162" s="23" t="str">
        <f t="shared" si="2"/>
        <v>ANDREIA  FILIPA BARTOLOMEU</v>
      </c>
    </row>
    <row r="163" spans="1:8" ht="15" customHeight="1" x14ac:dyDescent="0.25">
      <c r="A163" s="25">
        <v>129117</v>
      </c>
      <c r="B163" s="25" t="s">
        <v>224</v>
      </c>
      <c r="C163" s="23" t="s">
        <v>209</v>
      </c>
      <c r="D163" s="25" t="s">
        <v>225</v>
      </c>
      <c r="E163" s="25" t="s">
        <v>226</v>
      </c>
      <c r="F163" s="25" t="s">
        <v>400</v>
      </c>
      <c r="G163" s="25" t="s">
        <v>230</v>
      </c>
      <c r="H163" s="23" t="str">
        <f t="shared" si="2"/>
        <v>MARIANA SOFIA SANTOS</v>
      </c>
    </row>
    <row r="164" spans="1:8" ht="15" customHeight="1" x14ac:dyDescent="0.25">
      <c r="A164" s="23">
        <v>204202</v>
      </c>
      <c r="B164" s="23" t="s">
        <v>224</v>
      </c>
      <c r="C164" s="23" t="s">
        <v>209</v>
      </c>
      <c r="D164" s="23" t="s">
        <v>225</v>
      </c>
      <c r="E164" s="23" t="s">
        <v>226</v>
      </c>
      <c r="F164" s="23" t="s">
        <v>307</v>
      </c>
      <c r="G164" s="23" t="s">
        <v>266</v>
      </c>
      <c r="H164" s="23" t="str">
        <f t="shared" si="2"/>
        <v>CATARINA KYLEVA</v>
      </c>
    </row>
    <row r="165" spans="1:8" ht="15" customHeight="1" x14ac:dyDescent="0.25">
      <c r="A165" s="23">
        <v>204207</v>
      </c>
      <c r="B165" s="23" t="s">
        <v>224</v>
      </c>
      <c r="C165" s="23" t="s">
        <v>209</v>
      </c>
      <c r="D165" s="23" t="s">
        <v>225</v>
      </c>
      <c r="E165" s="23" t="s">
        <v>226</v>
      </c>
      <c r="F165" s="23" t="s">
        <v>412</v>
      </c>
      <c r="G165" s="23" t="s">
        <v>342</v>
      </c>
      <c r="H165" s="23" t="str">
        <f t="shared" si="2"/>
        <v>JOANA ISABEL ALVES</v>
      </c>
    </row>
    <row r="166" spans="1:8" ht="15" customHeight="1" x14ac:dyDescent="0.25">
      <c r="A166" s="23">
        <v>204104</v>
      </c>
      <c r="B166" s="23" t="s">
        <v>224</v>
      </c>
      <c r="C166" s="23" t="s">
        <v>209</v>
      </c>
      <c r="D166" s="23" t="s">
        <v>225</v>
      </c>
      <c r="E166" s="23" t="s">
        <v>226</v>
      </c>
      <c r="F166" s="23" t="s">
        <v>306</v>
      </c>
      <c r="G166" s="23" t="s">
        <v>234</v>
      </c>
      <c r="H166" s="23" t="str">
        <f t="shared" si="2"/>
        <v>MARIA ENES HENRIQUES</v>
      </c>
    </row>
    <row r="167" spans="1:8" ht="15" customHeight="1" x14ac:dyDescent="0.25">
      <c r="A167" s="23">
        <v>204215</v>
      </c>
      <c r="B167" s="23" t="s">
        <v>224</v>
      </c>
      <c r="C167" s="23" t="s">
        <v>209</v>
      </c>
      <c r="D167" s="23" t="s">
        <v>225</v>
      </c>
      <c r="E167" s="23" t="s">
        <v>226</v>
      </c>
      <c r="F167" s="23" t="s">
        <v>414</v>
      </c>
      <c r="G167" s="23" t="s">
        <v>415</v>
      </c>
      <c r="H167" s="23" t="str">
        <f t="shared" si="2"/>
        <v>PATRICIA RIABA</v>
      </c>
    </row>
    <row r="168" spans="1:8" ht="15" customHeight="1" x14ac:dyDescent="0.25">
      <c r="A168" s="23">
        <v>208822</v>
      </c>
      <c r="B168" s="23" t="s">
        <v>224</v>
      </c>
      <c r="C168" s="23" t="s">
        <v>209</v>
      </c>
      <c r="D168" s="23" t="s">
        <v>225</v>
      </c>
      <c r="E168" s="23" t="s">
        <v>226</v>
      </c>
      <c r="F168" s="23" t="s">
        <v>416</v>
      </c>
      <c r="G168" s="23" t="s">
        <v>244</v>
      </c>
      <c r="H168" s="23" t="str">
        <f t="shared" si="2"/>
        <v>BEATRIZ SILVA MAXIMINO</v>
      </c>
    </row>
    <row r="169" spans="1:8" ht="15" customHeight="1" x14ac:dyDescent="0.25">
      <c r="A169" s="24">
        <v>210758</v>
      </c>
      <c r="B169" s="23" t="s">
        <v>224</v>
      </c>
      <c r="C169" s="23" t="s">
        <v>209</v>
      </c>
      <c r="D169" s="23" t="s">
        <v>225</v>
      </c>
      <c r="E169" s="23" t="s">
        <v>226</v>
      </c>
      <c r="F169" s="23" t="s">
        <v>421</v>
      </c>
      <c r="G169" s="23" t="s">
        <v>234</v>
      </c>
      <c r="H169" s="23" t="str">
        <f t="shared" si="2"/>
        <v>MARIA ISABEL ROSADO</v>
      </c>
    </row>
    <row r="170" spans="1:8" ht="15" customHeight="1" x14ac:dyDescent="0.25">
      <c r="A170" s="24">
        <v>209504</v>
      </c>
      <c r="B170" s="23" t="s">
        <v>224</v>
      </c>
      <c r="C170" s="23" t="s">
        <v>209</v>
      </c>
      <c r="D170" s="23" t="s">
        <v>225</v>
      </c>
      <c r="E170" s="23" t="s">
        <v>226</v>
      </c>
      <c r="F170" s="23" t="s">
        <v>417</v>
      </c>
      <c r="G170" s="23" t="s">
        <v>244</v>
      </c>
      <c r="H170" s="23" t="str">
        <f t="shared" si="2"/>
        <v>BEATRIZ MARIA ALVES</v>
      </c>
    </row>
    <row r="171" spans="1:8" ht="15" customHeight="1" x14ac:dyDescent="0.25">
      <c r="A171" s="24">
        <v>210756</v>
      </c>
      <c r="B171" s="23" t="s">
        <v>224</v>
      </c>
      <c r="C171" s="23" t="s">
        <v>209</v>
      </c>
      <c r="D171" s="23" t="s">
        <v>225</v>
      </c>
      <c r="E171" s="23" t="s">
        <v>226</v>
      </c>
      <c r="F171" s="23" t="s">
        <v>419</v>
      </c>
      <c r="G171" s="23" t="s">
        <v>228</v>
      </c>
      <c r="H171" s="23" t="str">
        <f t="shared" si="2"/>
        <v>MATILDE CORDEIRO CARNEIRO</v>
      </c>
    </row>
    <row r="172" spans="1:8" ht="15" customHeight="1" x14ac:dyDescent="0.25">
      <c r="A172" s="24">
        <v>210757</v>
      </c>
      <c r="B172" s="23" t="s">
        <v>224</v>
      </c>
      <c r="C172" s="23" t="s">
        <v>209</v>
      </c>
      <c r="D172" s="23" t="s">
        <v>225</v>
      </c>
      <c r="E172" s="23" t="s">
        <v>226</v>
      </c>
      <c r="F172" s="23" t="s">
        <v>420</v>
      </c>
      <c r="G172" s="23" t="s">
        <v>228</v>
      </c>
      <c r="H172" s="23" t="str">
        <f t="shared" si="2"/>
        <v>MATILDE REBOCHO CAINESSA</v>
      </c>
    </row>
    <row r="173" spans="1:8" ht="15" customHeight="1" x14ac:dyDescent="0.25">
      <c r="A173" s="24">
        <v>210759</v>
      </c>
      <c r="B173" s="23" t="s">
        <v>224</v>
      </c>
      <c r="C173" s="23" t="s">
        <v>209</v>
      </c>
      <c r="D173" s="23" t="s">
        <v>225</v>
      </c>
      <c r="E173" s="23" t="s">
        <v>226</v>
      </c>
      <c r="F173" s="23" t="s">
        <v>422</v>
      </c>
      <c r="G173" s="23" t="s">
        <v>423</v>
      </c>
      <c r="H173" s="23" t="str">
        <f t="shared" si="2"/>
        <v>TERESA ZAMBUJO SILVA</v>
      </c>
    </row>
    <row r="174" spans="1:8" ht="15" customHeight="1" x14ac:dyDescent="0.25">
      <c r="A174" s="24">
        <v>204200</v>
      </c>
      <c r="B174" s="23" t="s">
        <v>224</v>
      </c>
      <c r="C174" s="23" t="s">
        <v>209</v>
      </c>
      <c r="D174" s="23" t="s">
        <v>225</v>
      </c>
      <c r="E174" s="23" t="s">
        <v>226</v>
      </c>
      <c r="F174" s="23" t="s">
        <v>408</v>
      </c>
      <c r="G174" s="23" t="s">
        <v>409</v>
      </c>
      <c r="H174" s="23" t="str">
        <f t="shared" si="2"/>
        <v>CARLOTA BARRETO FRUCTUOSA</v>
      </c>
    </row>
    <row r="175" spans="1:8" ht="15" customHeight="1" x14ac:dyDescent="0.25">
      <c r="A175" s="24">
        <v>210642</v>
      </c>
      <c r="B175" s="23" t="s">
        <v>224</v>
      </c>
      <c r="C175" s="23" t="s">
        <v>209</v>
      </c>
      <c r="D175" s="23" t="s">
        <v>225</v>
      </c>
      <c r="E175" s="23" t="s">
        <v>226</v>
      </c>
      <c r="F175" s="23" t="s">
        <v>418</v>
      </c>
      <c r="G175" s="23" t="s">
        <v>399</v>
      </c>
      <c r="H175" s="23" t="str">
        <f t="shared" si="2"/>
        <v>LEONOR JACINTO MOURAO</v>
      </c>
    </row>
    <row r="176" spans="1:8" ht="15" customHeight="1" x14ac:dyDescent="0.25">
      <c r="A176" s="24">
        <v>212602</v>
      </c>
      <c r="B176" s="23" t="s">
        <v>224</v>
      </c>
      <c r="C176" s="23" t="s">
        <v>209</v>
      </c>
      <c r="D176" s="23" t="s">
        <v>225</v>
      </c>
      <c r="E176" s="23" t="s">
        <v>226</v>
      </c>
      <c r="F176" s="23" t="s">
        <v>424</v>
      </c>
      <c r="G176" s="23" t="s">
        <v>234</v>
      </c>
      <c r="H176" s="23" t="str">
        <f t="shared" si="2"/>
        <v>MARIA CAROLINA SAIAL</v>
      </c>
    </row>
    <row r="177" spans="1:8" ht="15" customHeight="1" x14ac:dyDescent="0.25">
      <c r="A177" s="24">
        <v>213107</v>
      </c>
      <c r="B177" s="23" t="s">
        <v>224</v>
      </c>
      <c r="C177" s="23" t="s">
        <v>209</v>
      </c>
      <c r="D177" s="23" t="s">
        <v>225</v>
      </c>
      <c r="E177" s="23" t="s">
        <v>226</v>
      </c>
      <c r="F177" s="23" t="s">
        <v>227</v>
      </c>
      <c r="G177" s="23" t="s">
        <v>228</v>
      </c>
      <c r="H177" s="23" t="str">
        <f t="shared" si="2"/>
        <v>MATILDE CAEIRO MARQUES</v>
      </c>
    </row>
    <row r="178" spans="1:8" ht="15" customHeight="1" x14ac:dyDescent="0.25">
      <c r="A178" s="24">
        <v>212603</v>
      </c>
      <c r="B178" s="23" t="s">
        <v>224</v>
      </c>
      <c r="C178" s="23" t="s">
        <v>209</v>
      </c>
      <c r="D178" s="23" t="s">
        <v>225</v>
      </c>
      <c r="E178" s="23" t="s">
        <v>226</v>
      </c>
      <c r="F178" s="23" t="s">
        <v>419</v>
      </c>
      <c r="G178" s="23" t="s">
        <v>394</v>
      </c>
      <c r="H178" s="23" t="str">
        <f t="shared" si="2"/>
        <v>MADALENA CORDEIRO CARNEIRO</v>
      </c>
    </row>
    <row r="179" spans="1:8" ht="15" customHeight="1" x14ac:dyDescent="0.25">
      <c r="A179" s="24">
        <v>204198</v>
      </c>
      <c r="B179" s="23" t="s">
        <v>224</v>
      </c>
      <c r="C179" s="23" t="s">
        <v>209</v>
      </c>
      <c r="D179" s="23" t="s">
        <v>225</v>
      </c>
      <c r="E179" s="23" t="s">
        <v>226</v>
      </c>
      <c r="F179" s="23" t="s">
        <v>406</v>
      </c>
      <c r="G179" s="23" t="s">
        <v>407</v>
      </c>
      <c r="H179" s="23" t="str">
        <f t="shared" si="2"/>
        <v>ALICE REIS ASCENCAO</v>
      </c>
    </row>
    <row r="180" spans="1:8" ht="15" customHeight="1" x14ac:dyDescent="0.25">
      <c r="A180" s="24">
        <v>212610</v>
      </c>
      <c r="B180" s="23" t="s">
        <v>224</v>
      </c>
      <c r="C180" s="23" t="s">
        <v>209</v>
      </c>
      <c r="D180" s="23" t="s">
        <v>225</v>
      </c>
      <c r="E180" s="23" t="s">
        <v>226</v>
      </c>
      <c r="F180" s="23" t="s">
        <v>425</v>
      </c>
      <c r="G180" s="23" t="s">
        <v>426</v>
      </c>
      <c r="H180" s="23" t="str">
        <f t="shared" si="2"/>
        <v>CONSTANCA ALMEIDA ROCHA</v>
      </c>
    </row>
    <row r="181" spans="1:8" ht="15" customHeight="1" x14ac:dyDescent="0.25">
      <c r="A181" s="21">
        <v>106609</v>
      </c>
      <c r="B181" s="23" t="s">
        <v>224</v>
      </c>
      <c r="C181" s="23" t="s">
        <v>209</v>
      </c>
      <c r="D181" s="23" t="s">
        <v>225</v>
      </c>
      <c r="E181" s="23" t="s">
        <v>226</v>
      </c>
      <c r="F181" s="21" t="s">
        <v>380</v>
      </c>
      <c r="G181" s="21" t="s">
        <v>230</v>
      </c>
      <c r="H181" s="23" t="str">
        <f t="shared" si="2"/>
        <v>MARIANA SOFIA CORREIA</v>
      </c>
    </row>
    <row r="182" spans="1:8" ht="15" customHeight="1" x14ac:dyDescent="0.25">
      <c r="A182" s="24">
        <v>216139</v>
      </c>
      <c r="B182" s="23" t="s">
        <v>224</v>
      </c>
      <c r="C182" s="23" t="s">
        <v>209</v>
      </c>
      <c r="D182" s="23" t="s">
        <v>225</v>
      </c>
      <c r="E182" s="23" t="s">
        <v>226</v>
      </c>
      <c r="F182" s="21" t="s">
        <v>229</v>
      </c>
      <c r="G182" s="21" t="s">
        <v>230</v>
      </c>
      <c r="H182" s="23" t="str">
        <f t="shared" si="2"/>
        <v>MARIANA MARTINS SOARES</v>
      </c>
    </row>
    <row r="183" spans="1:8" ht="15" customHeight="1" x14ac:dyDescent="0.25">
      <c r="A183" s="24">
        <v>216569</v>
      </c>
      <c r="B183" s="23" t="s">
        <v>224</v>
      </c>
      <c r="C183" s="23" t="s">
        <v>209</v>
      </c>
      <c r="D183" s="23" t="s">
        <v>225</v>
      </c>
      <c r="E183" s="23" t="s">
        <v>226</v>
      </c>
      <c r="F183" s="21" t="s">
        <v>231</v>
      </c>
      <c r="G183" s="21" t="s">
        <v>232</v>
      </c>
      <c r="H183" s="23" t="str">
        <f t="shared" si="2"/>
        <v>ANASTASIIA FOMICHENKO</v>
      </c>
    </row>
    <row r="184" spans="1:8" ht="15" customHeight="1" x14ac:dyDescent="0.25">
      <c r="A184" s="21">
        <v>217763</v>
      </c>
      <c r="B184" s="23" t="s">
        <v>224</v>
      </c>
      <c r="C184" s="23" t="s">
        <v>209</v>
      </c>
      <c r="D184" s="23" t="s">
        <v>225</v>
      </c>
      <c r="E184" s="23" t="s">
        <v>226</v>
      </c>
      <c r="F184" s="21" t="s">
        <v>235</v>
      </c>
      <c r="G184" s="21" t="s">
        <v>228</v>
      </c>
      <c r="H184" s="23" t="str">
        <f t="shared" si="2"/>
        <v>MATILDE SILVA PALHOCO</v>
      </c>
    </row>
    <row r="185" spans="1:8" ht="15" customHeight="1" x14ac:dyDescent="0.25">
      <c r="A185" s="21">
        <v>217712</v>
      </c>
      <c r="B185" s="23" t="s">
        <v>224</v>
      </c>
      <c r="C185" s="23" t="s">
        <v>209</v>
      </c>
      <c r="D185" s="23" t="s">
        <v>225</v>
      </c>
      <c r="E185" s="23" t="s">
        <v>226</v>
      </c>
      <c r="F185" s="21" t="s">
        <v>233</v>
      </c>
      <c r="G185" s="21" t="s">
        <v>234</v>
      </c>
      <c r="H185" s="23" t="str">
        <f t="shared" si="2"/>
        <v>MARIA LEONOR FIGUEIRAS</v>
      </c>
    </row>
    <row r="186" spans="1:8" ht="15" customHeight="1" x14ac:dyDescent="0.25">
      <c r="A186" s="23">
        <v>130967</v>
      </c>
      <c r="B186" s="23" t="s">
        <v>328</v>
      </c>
      <c r="C186" s="23" t="s">
        <v>329</v>
      </c>
      <c r="D186" s="23" t="s">
        <v>330</v>
      </c>
      <c r="E186" s="23" t="s">
        <v>203</v>
      </c>
      <c r="F186" s="23" t="s">
        <v>608</v>
      </c>
      <c r="G186" s="23" t="s">
        <v>284</v>
      </c>
      <c r="H186" s="23" t="str">
        <f t="shared" si="2"/>
        <v>MARTA APOLINARIO MARTINS</v>
      </c>
    </row>
    <row r="187" spans="1:8" ht="15" customHeight="1" x14ac:dyDescent="0.25">
      <c r="A187" s="23">
        <v>206062</v>
      </c>
      <c r="B187" s="23" t="s">
        <v>328</v>
      </c>
      <c r="C187" s="23" t="s">
        <v>329</v>
      </c>
      <c r="D187" s="23" t="s">
        <v>330</v>
      </c>
      <c r="E187" s="23" t="s">
        <v>203</v>
      </c>
      <c r="F187" s="23" t="s">
        <v>332</v>
      </c>
      <c r="G187" s="23" t="s">
        <v>333</v>
      </c>
      <c r="H187" s="23" t="str">
        <f t="shared" si="2"/>
        <v>FRANCISCA ISABEL FIGUEIREDO</v>
      </c>
    </row>
    <row r="188" spans="1:8" ht="15" customHeight="1" x14ac:dyDescent="0.25">
      <c r="A188" s="23">
        <v>206023</v>
      </c>
      <c r="B188" s="23" t="s">
        <v>328</v>
      </c>
      <c r="C188" s="23" t="s">
        <v>329</v>
      </c>
      <c r="D188" s="23" t="s">
        <v>330</v>
      </c>
      <c r="E188" s="23" t="s">
        <v>203</v>
      </c>
      <c r="F188" s="23" t="s">
        <v>331</v>
      </c>
      <c r="G188" s="23" t="s">
        <v>311</v>
      </c>
      <c r="H188" s="23" t="str">
        <f t="shared" si="2"/>
        <v>INES MARIA FIGUEIREDO</v>
      </c>
    </row>
    <row r="189" spans="1:8" ht="15" customHeight="1" x14ac:dyDescent="0.25">
      <c r="A189" s="23">
        <v>128953</v>
      </c>
      <c r="B189" s="23" t="s">
        <v>328</v>
      </c>
      <c r="C189" s="23" t="s">
        <v>329</v>
      </c>
      <c r="D189" s="23" t="s">
        <v>330</v>
      </c>
      <c r="E189" s="23" t="s">
        <v>203</v>
      </c>
      <c r="F189" s="23" t="s">
        <v>599</v>
      </c>
      <c r="G189" s="23" t="s">
        <v>230</v>
      </c>
      <c r="H189" s="23" t="str">
        <f t="shared" si="2"/>
        <v>MARIANA ARRANZEIRO PAULINO</v>
      </c>
    </row>
    <row r="190" spans="1:8" ht="15" customHeight="1" x14ac:dyDescent="0.25">
      <c r="A190" s="23">
        <v>126462</v>
      </c>
      <c r="B190" s="23" t="s">
        <v>328</v>
      </c>
      <c r="C190" s="23" t="s">
        <v>329</v>
      </c>
      <c r="D190" s="23" t="s">
        <v>330</v>
      </c>
      <c r="E190" s="23" t="s">
        <v>203</v>
      </c>
      <c r="F190" s="23" t="s">
        <v>598</v>
      </c>
      <c r="G190" s="23" t="s">
        <v>377</v>
      </c>
      <c r="H190" s="23" t="str">
        <f t="shared" si="2"/>
        <v>ANA MIGUEL BARRETO</v>
      </c>
    </row>
    <row r="191" spans="1:8" ht="15" customHeight="1" x14ac:dyDescent="0.25">
      <c r="A191" s="23">
        <v>131139</v>
      </c>
      <c r="B191" s="23" t="s">
        <v>328</v>
      </c>
      <c r="C191" s="23" t="s">
        <v>329</v>
      </c>
      <c r="D191" s="23" t="s">
        <v>330</v>
      </c>
      <c r="E191" s="23" t="s">
        <v>203</v>
      </c>
      <c r="F191" s="23" t="s">
        <v>609</v>
      </c>
      <c r="G191" s="23" t="s">
        <v>528</v>
      </c>
      <c r="H191" s="23" t="str">
        <f t="shared" si="2"/>
        <v>RITA CASSIA FIGUEIREDO</v>
      </c>
    </row>
    <row r="192" spans="1:8" ht="15" customHeight="1" x14ac:dyDescent="0.25">
      <c r="A192" s="23">
        <v>130595</v>
      </c>
      <c r="B192" s="23" t="s">
        <v>328</v>
      </c>
      <c r="C192" s="23" t="s">
        <v>329</v>
      </c>
      <c r="D192" s="23" t="s">
        <v>330</v>
      </c>
      <c r="E192" s="23" t="s">
        <v>203</v>
      </c>
      <c r="F192" s="23" t="s">
        <v>607</v>
      </c>
      <c r="G192" s="23" t="s">
        <v>234</v>
      </c>
      <c r="H192" s="23" t="str">
        <f t="shared" si="2"/>
        <v>MARIA PALMA PEREIRA</v>
      </c>
    </row>
    <row r="193" spans="1:8" ht="15" customHeight="1" x14ac:dyDescent="0.25">
      <c r="A193" s="23">
        <v>206021</v>
      </c>
      <c r="B193" s="23" t="s">
        <v>328</v>
      </c>
      <c r="C193" s="23" t="s">
        <v>329</v>
      </c>
      <c r="D193" s="23" t="s">
        <v>330</v>
      </c>
      <c r="E193" s="23" t="s">
        <v>203</v>
      </c>
      <c r="F193" s="23" t="s">
        <v>611</v>
      </c>
      <c r="G193" s="23" t="s">
        <v>234</v>
      </c>
      <c r="H193" s="23" t="str">
        <f t="shared" si="2"/>
        <v>MARIA MARGARIDA CARAMELO</v>
      </c>
    </row>
    <row r="194" spans="1:8" ht="15" customHeight="1" x14ac:dyDescent="0.25">
      <c r="A194" s="23">
        <v>206022</v>
      </c>
      <c r="B194" s="23" t="s">
        <v>328</v>
      </c>
      <c r="C194" s="23" t="s">
        <v>329</v>
      </c>
      <c r="D194" s="23" t="s">
        <v>330</v>
      </c>
      <c r="E194" s="23" t="s">
        <v>203</v>
      </c>
      <c r="F194" s="23" t="s">
        <v>612</v>
      </c>
      <c r="G194" s="23" t="s">
        <v>399</v>
      </c>
      <c r="H194" s="23" t="str">
        <f t="shared" si="2"/>
        <v>LEONOR FRANCISCO ANASTÁCIO</v>
      </c>
    </row>
    <row r="195" spans="1:8" ht="15" customHeight="1" x14ac:dyDescent="0.25">
      <c r="A195" s="23">
        <v>206964</v>
      </c>
      <c r="B195" s="23" t="s">
        <v>328</v>
      </c>
      <c r="C195" s="23" t="s">
        <v>329</v>
      </c>
      <c r="D195" s="23" t="s">
        <v>330</v>
      </c>
      <c r="E195" s="23" t="s">
        <v>203</v>
      </c>
      <c r="F195" s="23" t="s">
        <v>613</v>
      </c>
      <c r="G195" s="23" t="s">
        <v>234</v>
      </c>
      <c r="H195" s="23" t="str">
        <f t="shared" ref="H195:H258" si="3">G195&amp;" "&amp;F195</f>
        <v>MARIA MADALENA PENA</v>
      </c>
    </row>
    <row r="196" spans="1:8" ht="15" customHeight="1" x14ac:dyDescent="0.25">
      <c r="A196" s="25">
        <v>128982</v>
      </c>
      <c r="B196" s="25" t="s">
        <v>328</v>
      </c>
      <c r="C196" s="23" t="s">
        <v>329</v>
      </c>
      <c r="D196" s="25" t="s">
        <v>330</v>
      </c>
      <c r="E196" s="25" t="s">
        <v>203</v>
      </c>
      <c r="F196" s="25" t="s">
        <v>600</v>
      </c>
      <c r="G196" s="25" t="s">
        <v>601</v>
      </c>
      <c r="H196" s="23" t="str">
        <f t="shared" si="3"/>
        <v>INES BEATRIZ MONSANTO</v>
      </c>
    </row>
    <row r="197" spans="1:8" ht="15" customHeight="1" x14ac:dyDescent="0.25">
      <c r="A197" s="21">
        <v>213167</v>
      </c>
      <c r="B197" s="23" t="s">
        <v>328</v>
      </c>
      <c r="C197" s="23" t="s">
        <v>329</v>
      </c>
      <c r="D197" s="23" t="s">
        <v>330</v>
      </c>
      <c r="E197" s="23" t="s">
        <v>203</v>
      </c>
      <c r="F197" s="23" t="s">
        <v>334</v>
      </c>
      <c r="G197" s="23" t="s">
        <v>407</v>
      </c>
      <c r="H197" s="23" t="str">
        <f t="shared" si="3"/>
        <v>ALICE LEAL QUITERIO</v>
      </c>
    </row>
    <row r="198" spans="1:8" ht="15" customHeight="1" x14ac:dyDescent="0.25">
      <c r="A198" s="21">
        <v>213626</v>
      </c>
      <c r="B198" s="23" t="s">
        <v>328</v>
      </c>
      <c r="C198" s="23" t="s">
        <v>329</v>
      </c>
      <c r="D198" s="23" t="s">
        <v>330</v>
      </c>
      <c r="E198" s="23" t="s">
        <v>203</v>
      </c>
      <c r="F198" s="23" t="s">
        <v>335</v>
      </c>
      <c r="G198" s="23" t="s">
        <v>336</v>
      </c>
      <c r="H198" s="23" t="str">
        <f t="shared" si="3"/>
        <v>CAMILA  SAMPAIO FERREIRA</v>
      </c>
    </row>
    <row r="199" spans="1:8" ht="15" customHeight="1" x14ac:dyDescent="0.25">
      <c r="A199" s="21">
        <v>213166</v>
      </c>
      <c r="B199" s="23" t="s">
        <v>328</v>
      </c>
      <c r="C199" s="23" t="s">
        <v>329</v>
      </c>
      <c r="D199" s="23" t="s">
        <v>330</v>
      </c>
      <c r="E199" s="23" t="s">
        <v>203</v>
      </c>
      <c r="F199" s="23" t="s">
        <v>287</v>
      </c>
      <c r="G199" s="23" t="s">
        <v>409</v>
      </c>
      <c r="H199" s="23" t="str">
        <f t="shared" si="3"/>
        <v>CARLOTA MARIA SANTOS</v>
      </c>
    </row>
    <row r="200" spans="1:8" ht="15" customHeight="1" x14ac:dyDescent="0.25">
      <c r="A200" s="21">
        <v>213627</v>
      </c>
      <c r="B200" s="23" t="s">
        <v>328</v>
      </c>
      <c r="C200" s="23" t="s">
        <v>329</v>
      </c>
      <c r="D200" s="23" t="s">
        <v>330</v>
      </c>
      <c r="E200" s="23" t="s">
        <v>203</v>
      </c>
      <c r="F200" s="23" t="s">
        <v>337</v>
      </c>
      <c r="G200" s="23" t="s">
        <v>338</v>
      </c>
      <c r="H200" s="23" t="str">
        <f t="shared" si="3"/>
        <v>RAQUEL SOFIA FALCAO</v>
      </c>
    </row>
    <row r="201" spans="1:8" ht="15" customHeight="1" x14ac:dyDescent="0.25">
      <c r="A201" s="21">
        <v>213162</v>
      </c>
      <c r="B201" s="23" t="s">
        <v>328</v>
      </c>
      <c r="C201" s="23" t="s">
        <v>329</v>
      </c>
      <c r="D201" s="23" t="s">
        <v>330</v>
      </c>
      <c r="E201" s="23" t="s">
        <v>203</v>
      </c>
      <c r="F201" s="23" t="s">
        <v>640</v>
      </c>
      <c r="G201" s="23" t="s">
        <v>423</v>
      </c>
      <c r="H201" s="23" t="str">
        <f t="shared" si="3"/>
        <v>TERESA MARIA CARAMELO</v>
      </c>
    </row>
    <row r="202" spans="1:8" ht="15" customHeight="1" x14ac:dyDescent="0.25">
      <c r="A202" s="21">
        <v>213159</v>
      </c>
      <c r="B202" s="23" t="s">
        <v>328</v>
      </c>
      <c r="C202" s="23" t="s">
        <v>329</v>
      </c>
      <c r="D202" s="23" t="s">
        <v>330</v>
      </c>
      <c r="E202" s="23" t="s">
        <v>203</v>
      </c>
      <c r="F202" s="23" t="s">
        <v>639</v>
      </c>
      <c r="G202" s="23" t="s">
        <v>257</v>
      </c>
      <c r="H202" s="23" t="str">
        <f t="shared" si="3"/>
        <v>MIRIAM REIS CACHULO</v>
      </c>
    </row>
    <row r="203" spans="1:8" ht="15" customHeight="1" x14ac:dyDescent="0.25">
      <c r="A203" s="21">
        <v>213158</v>
      </c>
      <c r="B203" s="23" t="s">
        <v>328</v>
      </c>
      <c r="C203" s="23" t="s">
        <v>329</v>
      </c>
      <c r="D203" s="23" t="s">
        <v>330</v>
      </c>
      <c r="E203" s="23" t="s">
        <v>203</v>
      </c>
      <c r="F203" s="23" t="s">
        <v>334</v>
      </c>
      <c r="G203" s="23" t="s">
        <v>244</v>
      </c>
      <c r="H203" s="23" t="str">
        <f t="shared" si="3"/>
        <v>BEATRIZ LEAL QUITERIO</v>
      </c>
    </row>
    <row r="204" spans="1:8" ht="15" customHeight="1" x14ac:dyDescent="0.25">
      <c r="A204" s="21">
        <v>213163</v>
      </c>
      <c r="B204" s="23" t="s">
        <v>328</v>
      </c>
      <c r="C204" s="23" t="s">
        <v>329</v>
      </c>
      <c r="D204" s="23" t="s">
        <v>330</v>
      </c>
      <c r="E204" s="23" t="s">
        <v>203</v>
      </c>
      <c r="F204" s="23" t="s">
        <v>641</v>
      </c>
      <c r="G204" s="23" t="s">
        <v>234</v>
      </c>
      <c r="H204" s="23" t="str">
        <f t="shared" si="3"/>
        <v>MARIA FRANCISCA MONIZ</v>
      </c>
    </row>
    <row r="205" spans="1:8" ht="15" customHeight="1" x14ac:dyDescent="0.25">
      <c r="A205" s="23">
        <v>214974</v>
      </c>
      <c r="B205" s="25" t="s">
        <v>328</v>
      </c>
      <c r="C205" s="23" t="s">
        <v>329</v>
      </c>
      <c r="D205" s="23" t="s">
        <v>330</v>
      </c>
      <c r="E205" s="23" t="s">
        <v>203</v>
      </c>
      <c r="F205" s="23" t="s">
        <v>339</v>
      </c>
      <c r="G205" s="23" t="s">
        <v>340</v>
      </c>
      <c r="H205" s="23" t="str">
        <f t="shared" si="3"/>
        <v>GONCALO MAURICIO RODRIGUES</v>
      </c>
    </row>
    <row r="206" spans="1:8" ht="15" customHeight="1" x14ac:dyDescent="0.25">
      <c r="A206" s="21">
        <v>214973</v>
      </c>
      <c r="B206" s="23" t="s">
        <v>328</v>
      </c>
      <c r="C206" s="23" t="s">
        <v>329</v>
      </c>
      <c r="D206" s="23" t="s">
        <v>330</v>
      </c>
      <c r="E206" s="23" t="s">
        <v>203</v>
      </c>
      <c r="F206" s="23" t="s">
        <v>337</v>
      </c>
      <c r="G206" s="23" t="s">
        <v>642</v>
      </c>
      <c r="H206" s="23" t="str">
        <f t="shared" si="3"/>
        <v>LUANA SOFIA FALCAO</v>
      </c>
    </row>
    <row r="207" spans="1:8" ht="15" customHeight="1" x14ac:dyDescent="0.25">
      <c r="A207" s="21">
        <v>217785</v>
      </c>
      <c r="B207" s="23" t="s">
        <v>328</v>
      </c>
      <c r="C207" s="23" t="s">
        <v>329</v>
      </c>
      <c r="D207" s="23" t="s">
        <v>330</v>
      </c>
      <c r="E207" s="23" t="s">
        <v>203</v>
      </c>
      <c r="F207" s="23" t="s">
        <v>643</v>
      </c>
      <c r="G207" s="23" t="s">
        <v>644</v>
      </c>
      <c r="H207" s="23" t="str">
        <f t="shared" si="3"/>
        <v>MARIA BEATRIZ CIPRIANO</v>
      </c>
    </row>
    <row r="208" spans="1:8" ht="15" customHeight="1" x14ac:dyDescent="0.25">
      <c r="A208" s="21">
        <v>116691</v>
      </c>
      <c r="B208" s="23" t="s">
        <v>328</v>
      </c>
      <c r="C208" s="23" t="s">
        <v>329</v>
      </c>
      <c r="D208" s="23" t="s">
        <v>330</v>
      </c>
      <c r="E208" s="23" t="s">
        <v>203</v>
      </c>
      <c r="F208" s="23" t="s">
        <v>597</v>
      </c>
      <c r="G208" s="23" t="s">
        <v>247</v>
      </c>
      <c r="H208" s="23" t="str">
        <f t="shared" si="3"/>
        <v>DANIELA BATISTA TEODOSIO</v>
      </c>
    </row>
    <row r="209" spans="1:8" ht="15" customHeight="1" x14ac:dyDescent="0.25">
      <c r="A209" s="32">
        <v>133021</v>
      </c>
      <c r="B209" s="25" t="s">
        <v>570</v>
      </c>
      <c r="C209" s="35" t="s">
        <v>571</v>
      </c>
      <c r="D209" s="32" t="s">
        <v>572</v>
      </c>
      <c r="E209" s="25" t="s">
        <v>573</v>
      </c>
      <c r="F209" s="33" t="s">
        <v>580</v>
      </c>
      <c r="G209" s="33" t="s">
        <v>344</v>
      </c>
      <c r="H209" s="23" t="str">
        <f t="shared" si="3"/>
        <v>SOFIA CALVETE GASPAR</v>
      </c>
    </row>
    <row r="210" spans="1:8" ht="15" customHeight="1" x14ac:dyDescent="0.25">
      <c r="A210" s="32">
        <v>130291</v>
      </c>
      <c r="B210" s="25" t="s">
        <v>570</v>
      </c>
      <c r="C210" s="35" t="s">
        <v>571</v>
      </c>
      <c r="D210" s="32" t="s">
        <v>572</v>
      </c>
      <c r="E210" s="25" t="s">
        <v>573</v>
      </c>
      <c r="F210" s="33" t="s">
        <v>577</v>
      </c>
      <c r="G210" s="33" t="s">
        <v>228</v>
      </c>
      <c r="H210" s="23" t="str">
        <f t="shared" si="3"/>
        <v>MATILDE FAUSTINO PEREIRA</v>
      </c>
    </row>
    <row r="211" spans="1:8" ht="15" customHeight="1" x14ac:dyDescent="0.25">
      <c r="A211" s="32">
        <v>130292</v>
      </c>
      <c r="B211" s="25" t="s">
        <v>570</v>
      </c>
      <c r="C211" s="35" t="s">
        <v>571</v>
      </c>
      <c r="D211" s="32" t="s">
        <v>572</v>
      </c>
      <c r="E211" s="25" t="s">
        <v>573</v>
      </c>
      <c r="F211" s="33" t="s">
        <v>578</v>
      </c>
      <c r="G211" s="33" t="s">
        <v>579</v>
      </c>
      <c r="H211" s="23" t="str">
        <f t="shared" si="3"/>
        <v>MARINA CARREIRA DIAS</v>
      </c>
    </row>
    <row r="212" spans="1:8" ht="15" customHeight="1" x14ac:dyDescent="0.25">
      <c r="A212" s="32">
        <v>126700</v>
      </c>
      <c r="B212" s="25" t="s">
        <v>570</v>
      </c>
      <c r="C212" s="35" t="s">
        <v>571</v>
      </c>
      <c r="D212" s="32" t="s">
        <v>572</v>
      </c>
      <c r="E212" s="25" t="s">
        <v>573</v>
      </c>
      <c r="F212" s="33" t="s">
        <v>575</v>
      </c>
      <c r="G212" s="33" t="s">
        <v>234</v>
      </c>
      <c r="H212" s="23" t="str">
        <f t="shared" si="3"/>
        <v>MARIA EDUARDA OLIVEIRA</v>
      </c>
    </row>
    <row r="213" spans="1:8" ht="15" customHeight="1" x14ac:dyDescent="0.25">
      <c r="A213" s="32">
        <v>133367</v>
      </c>
      <c r="B213" s="25" t="s">
        <v>570</v>
      </c>
      <c r="C213" s="35" t="s">
        <v>571</v>
      </c>
      <c r="D213" s="32" t="s">
        <v>572</v>
      </c>
      <c r="E213" s="25" t="s">
        <v>573</v>
      </c>
      <c r="F213" s="33" t="s">
        <v>581</v>
      </c>
      <c r="G213" s="33" t="s">
        <v>582</v>
      </c>
      <c r="H213" s="23" t="str">
        <f t="shared" si="3"/>
        <v>DORA ALEXANDRA BRÁS</v>
      </c>
    </row>
    <row r="214" spans="1:8" ht="15" customHeight="1" x14ac:dyDescent="0.25">
      <c r="A214" s="25">
        <v>130241</v>
      </c>
      <c r="B214" s="25" t="s">
        <v>570</v>
      </c>
      <c r="C214" s="35" t="s">
        <v>571</v>
      </c>
      <c r="D214" s="25" t="s">
        <v>572</v>
      </c>
      <c r="E214" s="25" t="s">
        <v>573</v>
      </c>
      <c r="F214" s="25" t="s">
        <v>577</v>
      </c>
      <c r="G214" s="25" t="s">
        <v>228</v>
      </c>
      <c r="H214" s="23" t="str">
        <f t="shared" si="3"/>
        <v>MATILDE FAUSTINO PEREIRA</v>
      </c>
    </row>
    <row r="215" spans="1:8" ht="15" customHeight="1" x14ac:dyDescent="0.25">
      <c r="A215" s="25">
        <v>130208</v>
      </c>
      <c r="B215" s="25" t="s">
        <v>570</v>
      </c>
      <c r="C215" s="35" t="s">
        <v>571</v>
      </c>
      <c r="D215" s="25" t="s">
        <v>572</v>
      </c>
      <c r="E215" s="25" t="s">
        <v>573</v>
      </c>
      <c r="F215" s="25" t="s">
        <v>576</v>
      </c>
      <c r="G215" s="25" t="s">
        <v>234</v>
      </c>
      <c r="H215" s="23" t="str">
        <f t="shared" si="3"/>
        <v>MARIA CALADO DUARTE</v>
      </c>
    </row>
    <row r="216" spans="1:8" ht="15" customHeight="1" x14ac:dyDescent="0.25">
      <c r="A216" s="25">
        <v>123515</v>
      </c>
      <c r="B216" s="25" t="s">
        <v>570</v>
      </c>
      <c r="C216" s="35" t="s">
        <v>571</v>
      </c>
      <c r="D216" s="25" t="s">
        <v>572</v>
      </c>
      <c r="E216" s="25" t="s">
        <v>573</v>
      </c>
      <c r="F216" s="25" t="s">
        <v>574</v>
      </c>
      <c r="G216" s="25" t="s">
        <v>247</v>
      </c>
      <c r="H216" s="23" t="str">
        <f t="shared" si="3"/>
        <v>DANIELA PEREIRA CORRÃO</v>
      </c>
    </row>
    <row r="217" spans="1:8" ht="15" customHeight="1" x14ac:dyDescent="0.25">
      <c r="A217" s="23">
        <v>202420</v>
      </c>
      <c r="B217" s="23" t="s">
        <v>328</v>
      </c>
      <c r="C217" s="23" t="s">
        <v>602</v>
      </c>
      <c r="D217" s="23" t="s">
        <v>603</v>
      </c>
      <c r="E217" s="23" t="s">
        <v>604</v>
      </c>
      <c r="F217" s="23" t="s">
        <v>610</v>
      </c>
      <c r="G217" s="23" t="s">
        <v>377</v>
      </c>
      <c r="H217" s="23" t="str">
        <f t="shared" si="3"/>
        <v>ANA BEATRIZ BOTELHO</v>
      </c>
    </row>
    <row r="218" spans="1:8" ht="15" customHeight="1" x14ac:dyDescent="0.25">
      <c r="A218" s="23">
        <v>130046</v>
      </c>
      <c r="B218" s="23" t="s">
        <v>328</v>
      </c>
      <c r="C218" s="23" t="s">
        <v>602</v>
      </c>
      <c r="D218" s="23" t="s">
        <v>603</v>
      </c>
      <c r="E218" s="23" t="s">
        <v>604</v>
      </c>
      <c r="F218" s="23" t="s">
        <v>605</v>
      </c>
      <c r="G218" s="23" t="s">
        <v>606</v>
      </c>
      <c r="H218" s="23" t="str">
        <f t="shared" si="3"/>
        <v>DEBORA LUIS LOPES</v>
      </c>
    </row>
    <row r="219" spans="1:8" ht="15" customHeight="1" x14ac:dyDescent="0.25">
      <c r="A219" s="39">
        <v>109184</v>
      </c>
      <c r="B219" s="25" t="s">
        <v>259</v>
      </c>
      <c r="C219" s="23" t="s">
        <v>660</v>
      </c>
      <c r="D219" s="30" t="s">
        <v>661</v>
      </c>
      <c r="E219" s="23" t="s">
        <v>662</v>
      </c>
      <c r="F219" s="23" t="s">
        <v>663</v>
      </c>
      <c r="G219" s="23" t="s">
        <v>379</v>
      </c>
      <c r="H219" s="23" t="str">
        <f t="shared" si="3"/>
        <v>FILIPA ABREU PIRES</v>
      </c>
    </row>
    <row r="220" spans="1:8" ht="15" customHeight="1" x14ac:dyDescent="0.25">
      <c r="A220" s="21">
        <v>211577</v>
      </c>
      <c r="B220" s="25" t="s">
        <v>259</v>
      </c>
      <c r="C220" s="23" t="s">
        <v>660</v>
      </c>
      <c r="D220" s="30" t="s">
        <v>661</v>
      </c>
      <c r="E220" s="23" t="s">
        <v>662</v>
      </c>
      <c r="F220" s="23" t="s">
        <v>753</v>
      </c>
      <c r="G220" s="23" t="s">
        <v>263</v>
      </c>
      <c r="H220" s="23" t="str">
        <f t="shared" si="3"/>
        <v>GUSTAVO ALMEIDA MACHADO</v>
      </c>
    </row>
    <row r="221" spans="1:8" ht="15" customHeight="1" x14ac:dyDescent="0.25">
      <c r="A221" s="21">
        <v>217792</v>
      </c>
      <c r="B221" s="25" t="s">
        <v>259</v>
      </c>
      <c r="C221" s="23" t="s">
        <v>660</v>
      </c>
      <c r="D221" s="30" t="s">
        <v>661</v>
      </c>
      <c r="E221" s="23" t="s">
        <v>662</v>
      </c>
      <c r="F221" s="23" t="s">
        <v>778</v>
      </c>
      <c r="G221" s="23" t="s">
        <v>342</v>
      </c>
      <c r="H221" s="23" t="str">
        <f t="shared" si="3"/>
        <v>JOANA ANDREIA BRITO</v>
      </c>
    </row>
    <row r="222" spans="1:8" x14ac:dyDescent="0.25">
      <c r="A222" s="23">
        <v>131584</v>
      </c>
      <c r="B222" s="23" t="s">
        <v>250</v>
      </c>
      <c r="C222" s="23" t="s">
        <v>491</v>
      </c>
      <c r="D222" s="23" t="s">
        <v>492</v>
      </c>
      <c r="E222" s="23" t="s">
        <v>493</v>
      </c>
      <c r="F222" s="23" t="s">
        <v>495</v>
      </c>
      <c r="G222" s="23" t="s">
        <v>496</v>
      </c>
      <c r="H222" s="23" t="str">
        <f t="shared" si="3"/>
        <v>JULIANA MIRANDA BAPTISTA</v>
      </c>
    </row>
    <row r="223" spans="1:8" x14ac:dyDescent="0.25">
      <c r="A223" s="23">
        <v>148750</v>
      </c>
      <c r="B223" s="23" t="s">
        <v>250</v>
      </c>
      <c r="C223" s="23" t="s">
        <v>491</v>
      </c>
      <c r="D223" s="23" t="s">
        <v>492</v>
      </c>
      <c r="E223" s="23" t="s">
        <v>493</v>
      </c>
      <c r="F223" s="23" t="s">
        <v>511</v>
      </c>
      <c r="G223" s="23" t="s">
        <v>512</v>
      </c>
      <c r="H223" s="23" t="str">
        <f t="shared" si="3"/>
        <v>IARA FIDALGO MARQUES</v>
      </c>
    </row>
    <row r="224" spans="1:8" x14ac:dyDescent="0.25">
      <c r="A224" s="23">
        <v>131815</v>
      </c>
      <c r="B224" s="23" t="s">
        <v>250</v>
      </c>
      <c r="C224" s="23" t="s">
        <v>491</v>
      </c>
      <c r="D224" s="23" t="s">
        <v>492</v>
      </c>
      <c r="E224" s="23" t="s">
        <v>493</v>
      </c>
      <c r="F224" s="23" t="s">
        <v>499</v>
      </c>
      <c r="G224" s="23" t="s">
        <v>266</v>
      </c>
      <c r="H224" s="23" t="str">
        <f t="shared" si="3"/>
        <v>CATARINA VIEIRA MARTINS</v>
      </c>
    </row>
    <row r="225" spans="1:8" x14ac:dyDescent="0.25">
      <c r="A225" s="23">
        <v>133063</v>
      </c>
      <c r="B225" s="23" t="s">
        <v>250</v>
      </c>
      <c r="C225" s="23" t="s">
        <v>491</v>
      </c>
      <c r="D225" s="23" t="s">
        <v>492</v>
      </c>
      <c r="E225" s="23" t="s">
        <v>493</v>
      </c>
      <c r="F225" s="23" t="s">
        <v>503</v>
      </c>
      <c r="G225" s="23" t="s">
        <v>255</v>
      </c>
      <c r="H225" s="23" t="str">
        <f t="shared" si="3"/>
        <v>MARGARIDA VIEIRA SANTOS</v>
      </c>
    </row>
    <row r="226" spans="1:8" x14ac:dyDescent="0.25">
      <c r="A226" s="23">
        <v>131582</v>
      </c>
      <c r="B226" s="23" t="s">
        <v>250</v>
      </c>
      <c r="C226" s="23" t="s">
        <v>491</v>
      </c>
      <c r="D226" s="23" t="s">
        <v>492</v>
      </c>
      <c r="E226" s="23" t="s">
        <v>493</v>
      </c>
      <c r="F226" s="23" t="s">
        <v>494</v>
      </c>
      <c r="G226" s="23" t="s">
        <v>266</v>
      </c>
      <c r="H226" s="23" t="str">
        <f t="shared" si="3"/>
        <v>CATARINA SOUSA CASTRO</v>
      </c>
    </row>
    <row r="227" spans="1:8" x14ac:dyDescent="0.25">
      <c r="A227" s="23">
        <v>206271</v>
      </c>
      <c r="B227" s="23" t="s">
        <v>250</v>
      </c>
      <c r="C227" s="23" t="s">
        <v>491</v>
      </c>
      <c r="D227" s="23" t="s">
        <v>492</v>
      </c>
      <c r="E227" s="23" t="s">
        <v>493</v>
      </c>
      <c r="F227" s="23" t="s">
        <v>536</v>
      </c>
      <c r="G227" s="23" t="s">
        <v>528</v>
      </c>
      <c r="H227" s="23" t="str">
        <f t="shared" si="3"/>
        <v xml:space="preserve">RITA PEREIRA SOUSA </v>
      </c>
    </row>
    <row r="228" spans="1:8" ht="15" customHeight="1" x14ac:dyDescent="0.25">
      <c r="A228" s="25">
        <v>131810</v>
      </c>
      <c r="B228" s="25" t="s">
        <v>250</v>
      </c>
      <c r="C228" s="23" t="s">
        <v>491</v>
      </c>
      <c r="D228" s="25" t="s">
        <v>492</v>
      </c>
      <c r="E228" s="25" t="s">
        <v>493</v>
      </c>
      <c r="F228" s="25" t="s">
        <v>497</v>
      </c>
      <c r="G228" s="25" t="s">
        <v>311</v>
      </c>
      <c r="H228" s="23" t="str">
        <f t="shared" si="3"/>
        <v>INES VALENTE TAVARES</v>
      </c>
    </row>
    <row r="229" spans="1:8" ht="15" customHeight="1" x14ac:dyDescent="0.25">
      <c r="A229" s="23">
        <v>209389</v>
      </c>
      <c r="B229" s="23" t="s">
        <v>270</v>
      </c>
      <c r="C229" s="23" t="s">
        <v>491</v>
      </c>
      <c r="D229" s="23" t="s">
        <v>492</v>
      </c>
      <c r="E229" s="23" t="s">
        <v>493</v>
      </c>
      <c r="F229" s="23" t="s">
        <v>858</v>
      </c>
      <c r="G229" s="23" t="s">
        <v>399</v>
      </c>
      <c r="H229" s="23" t="str">
        <f t="shared" si="3"/>
        <v>LEONOR DA SILVA CORREIA</v>
      </c>
    </row>
    <row r="230" spans="1:8" ht="15" customHeight="1" x14ac:dyDescent="0.25">
      <c r="A230" s="20">
        <v>210563</v>
      </c>
      <c r="B230" s="23" t="s">
        <v>250</v>
      </c>
      <c r="C230" s="23" t="s">
        <v>491</v>
      </c>
      <c r="D230" s="23" t="s">
        <v>492</v>
      </c>
      <c r="E230" s="23" t="s">
        <v>493</v>
      </c>
      <c r="F230" s="21" t="s">
        <v>542</v>
      </c>
      <c r="G230" s="21" t="s">
        <v>543</v>
      </c>
      <c r="H230" s="23" t="str">
        <f t="shared" si="3"/>
        <v>MARISOL SILVA PEREIRA</v>
      </c>
    </row>
    <row r="231" spans="1:8" ht="15" customHeight="1" x14ac:dyDescent="0.25">
      <c r="A231" s="20">
        <v>206272</v>
      </c>
      <c r="B231" s="23" t="s">
        <v>250</v>
      </c>
      <c r="C231" s="23" t="s">
        <v>491</v>
      </c>
      <c r="D231" s="23" t="s">
        <v>492</v>
      </c>
      <c r="E231" s="23" t="s">
        <v>493</v>
      </c>
      <c r="F231" s="21" t="s">
        <v>513</v>
      </c>
      <c r="G231" s="21" t="s">
        <v>537</v>
      </c>
      <c r="H231" s="23" t="str">
        <f t="shared" si="3"/>
        <v>ANA FILIPA RODRIGUES</v>
      </c>
    </row>
    <row r="232" spans="1:8" ht="15" customHeight="1" x14ac:dyDescent="0.25">
      <c r="A232" s="20">
        <v>209715</v>
      </c>
      <c r="B232" s="23" t="s">
        <v>250</v>
      </c>
      <c r="C232" s="23" t="s">
        <v>491</v>
      </c>
      <c r="D232" s="23" t="s">
        <v>492</v>
      </c>
      <c r="E232" s="23" t="s">
        <v>493</v>
      </c>
      <c r="F232" s="21" t="s">
        <v>541</v>
      </c>
      <c r="G232" s="21" t="s">
        <v>244</v>
      </c>
      <c r="H232" s="23" t="str">
        <f t="shared" si="3"/>
        <v>BEATRIZ SILVA MARAVALHAS</v>
      </c>
    </row>
    <row r="233" spans="1:8" ht="15" customHeight="1" x14ac:dyDescent="0.25">
      <c r="A233" s="21">
        <v>214959</v>
      </c>
      <c r="B233" s="23" t="s">
        <v>250</v>
      </c>
      <c r="C233" s="23" t="s">
        <v>491</v>
      </c>
      <c r="D233" s="23" t="s">
        <v>492</v>
      </c>
      <c r="E233" s="23" t="s">
        <v>493</v>
      </c>
      <c r="F233" s="21" t="s">
        <v>550</v>
      </c>
      <c r="G233" s="21" t="s">
        <v>230</v>
      </c>
      <c r="H233" s="23" t="str">
        <f t="shared" si="3"/>
        <v>MARIANA PAIVA MENDONCA</v>
      </c>
    </row>
    <row r="234" spans="1:8" ht="15" customHeight="1" x14ac:dyDescent="0.25">
      <c r="A234" s="21">
        <v>214968</v>
      </c>
      <c r="B234" s="23" t="s">
        <v>250</v>
      </c>
      <c r="C234" s="23" t="s">
        <v>491</v>
      </c>
      <c r="D234" s="23" t="s">
        <v>492</v>
      </c>
      <c r="E234" s="23" t="s">
        <v>493</v>
      </c>
      <c r="F234" s="21" t="s">
        <v>553</v>
      </c>
      <c r="G234" s="21" t="s">
        <v>554</v>
      </c>
      <c r="H234" s="23" t="str">
        <f t="shared" si="3"/>
        <v>ROSA MIGUEL SILVA</v>
      </c>
    </row>
    <row r="235" spans="1:8" ht="15" customHeight="1" x14ac:dyDescent="0.25">
      <c r="A235" s="21">
        <v>214966</v>
      </c>
      <c r="B235" s="23" t="s">
        <v>250</v>
      </c>
      <c r="C235" s="23" t="s">
        <v>491</v>
      </c>
      <c r="D235" s="23" t="s">
        <v>492</v>
      </c>
      <c r="E235" s="23" t="s">
        <v>493</v>
      </c>
      <c r="F235" s="23" t="s">
        <v>551</v>
      </c>
      <c r="G235" s="23" t="s">
        <v>552</v>
      </c>
      <c r="H235" s="23" t="str">
        <f t="shared" si="3"/>
        <v>DENISE ALEXANDRA MATOS</v>
      </c>
    </row>
    <row r="236" spans="1:8" ht="15" customHeight="1" x14ac:dyDescent="0.25">
      <c r="A236" s="21">
        <v>214970</v>
      </c>
      <c r="B236" s="23" t="s">
        <v>250</v>
      </c>
      <c r="C236" s="23" t="s">
        <v>491</v>
      </c>
      <c r="D236" s="23" t="s">
        <v>492</v>
      </c>
      <c r="E236" s="23" t="s">
        <v>493</v>
      </c>
      <c r="F236" s="23" t="s">
        <v>555</v>
      </c>
      <c r="G236" s="23" t="s">
        <v>556</v>
      </c>
      <c r="H236" s="23" t="str">
        <f t="shared" si="3"/>
        <v>BARBOSA MATILDE FONSECA</v>
      </c>
    </row>
    <row r="237" spans="1:8" ht="15" customHeight="1" x14ac:dyDescent="0.25">
      <c r="A237" s="21">
        <v>218918</v>
      </c>
      <c r="B237" s="23" t="s">
        <v>250</v>
      </c>
      <c r="C237" s="23" t="s">
        <v>491</v>
      </c>
      <c r="D237" s="23" t="s">
        <v>492</v>
      </c>
      <c r="E237" s="23" t="s">
        <v>493</v>
      </c>
      <c r="F237" s="23" t="s">
        <v>567</v>
      </c>
      <c r="G237" s="23" t="s">
        <v>568</v>
      </c>
      <c r="H237" s="23" t="str">
        <f t="shared" si="3"/>
        <v>MARQUES FRANCISCA FONAECA</v>
      </c>
    </row>
    <row r="238" spans="1:8" ht="15" customHeight="1" x14ac:dyDescent="0.25">
      <c r="A238" s="21">
        <v>217910</v>
      </c>
      <c r="B238" s="23" t="s">
        <v>250</v>
      </c>
      <c r="C238" s="23" t="s">
        <v>491</v>
      </c>
      <c r="D238" s="23" t="s">
        <v>492</v>
      </c>
      <c r="E238" s="23" t="s">
        <v>493</v>
      </c>
      <c r="F238" s="23" t="s">
        <v>565</v>
      </c>
      <c r="G238" s="23" t="s">
        <v>311</v>
      </c>
      <c r="H238" s="23" t="str">
        <f t="shared" si="3"/>
        <v>INES VIGARIO PERES</v>
      </c>
    </row>
    <row r="239" spans="1:8" ht="15" customHeight="1" x14ac:dyDescent="0.25">
      <c r="A239" s="21">
        <v>217908</v>
      </c>
      <c r="B239" s="23" t="s">
        <v>250</v>
      </c>
      <c r="C239" s="23" t="s">
        <v>491</v>
      </c>
      <c r="D239" s="23" t="s">
        <v>492</v>
      </c>
      <c r="E239" s="23" t="s">
        <v>493</v>
      </c>
      <c r="F239" s="23" t="s">
        <v>564</v>
      </c>
      <c r="G239" s="23" t="s">
        <v>228</v>
      </c>
      <c r="H239" s="23" t="str">
        <f t="shared" si="3"/>
        <v>MATILDE MATOS SILVA</v>
      </c>
    </row>
    <row r="240" spans="1:8" ht="15" customHeight="1" x14ac:dyDescent="0.25">
      <c r="A240" s="23">
        <v>201127</v>
      </c>
      <c r="B240" s="23" t="s">
        <v>270</v>
      </c>
      <c r="C240" s="23" t="s">
        <v>277</v>
      </c>
      <c r="D240" s="23" t="s">
        <v>278</v>
      </c>
      <c r="E240" s="23" t="s">
        <v>93</v>
      </c>
      <c r="F240" s="23" t="s">
        <v>829</v>
      </c>
      <c r="G240" s="23" t="s">
        <v>333</v>
      </c>
      <c r="H240" s="23" t="str">
        <f t="shared" si="3"/>
        <v>FRANCISCA MIHALACHE</v>
      </c>
    </row>
    <row r="241" spans="1:8" ht="15" customHeight="1" x14ac:dyDescent="0.25">
      <c r="A241" s="24">
        <v>127874</v>
      </c>
      <c r="B241" s="23" t="s">
        <v>270</v>
      </c>
      <c r="C241" s="23" t="s">
        <v>277</v>
      </c>
      <c r="D241" s="23" t="s">
        <v>278</v>
      </c>
      <c r="E241" s="23" t="s">
        <v>93</v>
      </c>
      <c r="F241" s="21" t="s">
        <v>810</v>
      </c>
      <c r="G241" s="21" t="s">
        <v>266</v>
      </c>
      <c r="H241" s="23" t="str">
        <f t="shared" si="3"/>
        <v>CATARINA BAYER CASTRO</v>
      </c>
    </row>
    <row r="242" spans="1:8" ht="15" customHeight="1" x14ac:dyDescent="0.25">
      <c r="A242" s="24">
        <v>208263</v>
      </c>
      <c r="B242" s="23" t="s">
        <v>270</v>
      </c>
      <c r="C242" s="23" t="s">
        <v>277</v>
      </c>
      <c r="D242" s="23" t="s">
        <v>278</v>
      </c>
      <c r="E242" s="23" t="s">
        <v>93</v>
      </c>
      <c r="F242" s="21" t="s">
        <v>852</v>
      </c>
      <c r="G242" s="21" t="s">
        <v>496</v>
      </c>
      <c r="H242" s="23" t="str">
        <f t="shared" si="3"/>
        <v>JULIANA FERNANDES TAVEIRA</v>
      </c>
    </row>
    <row r="243" spans="1:8" ht="15.75" customHeight="1" x14ac:dyDescent="0.25">
      <c r="A243" s="24">
        <v>216846</v>
      </c>
      <c r="B243" s="23" t="s">
        <v>270</v>
      </c>
      <c r="C243" s="23" t="s">
        <v>277</v>
      </c>
      <c r="D243" s="23" t="s">
        <v>278</v>
      </c>
      <c r="E243" s="23" t="s">
        <v>93</v>
      </c>
      <c r="F243" s="21" t="s">
        <v>885</v>
      </c>
      <c r="G243" s="21" t="s">
        <v>415</v>
      </c>
      <c r="H243" s="23" t="str">
        <f t="shared" si="3"/>
        <v>PATRICIA MENDES FONSECA</v>
      </c>
    </row>
    <row r="244" spans="1:8" ht="15" customHeight="1" x14ac:dyDescent="0.25">
      <c r="A244" s="24">
        <v>217884</v>
      </c>
      <c r="B244" s="23" t="s">
        <v>270</v>
      </c>
      <c r="C244" s="23" t="s">
        <v>277</v>
      </c>
      <c r="D244" s="23" t="s">
        <v>278</v>
      </c>
      <c r="E244" s="23" t="s">
        <v>93</v>
      </c>
      <c r="F244" s="21" t="s">
        <v>673</v>
      </c>
      <c r="G244" s="21" t="s">
        <v>792</v>
      </c>
      <c r="H244" s="23" t="str">
        <f t="shared" si="3"/>
        <v>ANA ISABEL GONCALVES</v>
      </c>
    </row>
    <row r="245" spans="1:8" ht="15" customHeight="1" x14ac:dyDescent="0.25">
      <c r="A245" s="23">
        <v>125781</v>
      </c>
      <c r="B245" s="23" t="s">
        <v>270</v>
      </c>
      <c r="C245" s="23" t="s">
        <v>277</v>
      </c>
      <c r="D245" s="23" t="s">
        <v>278</v>
      </c>
      <c r="E245" s="23" t="s">
        <v>93</v>
      </c>
      <c r="F245" s="23" t="s">
        <v>806</v>
      </c>
      <c r="G245" s="23" t="s">
        <v>230</v>
      </c>
      <c r="H245" s="23" t="str">
        <f t="shared" si="3"/>
        <v>MARIANA SOUSA ROCHA</v>
      </c>
    </row>
    <row r="246" spans="1:8" ht="15.75" customHeight="1" x14ac:dyDescent="0.25">
      <c r="A246" s="23">
        <v>130541</v>
      </c>
      <c r="B246" s="23" t="s">
        <v>270</v>
      </c>
      <c r="C246" s="23" t="s">
        <v>277</v>
      </c>
      <c r="D246" s="23" t="s">
        <v>278</v>
      </c>
      <c r="E246" s="23" t="s">
        <v>93</v>
      </c>
      <c r="F246" s="23" t="s">
        <v>813</v>
      </c>
      <c r="G246" s="23" t="s">
        <v>814</v>
      </c>
      <c r="H246" s="23" t="str">
        <f t="shared" si="3"/>
        <v>JANE SILVA COSTA</v>
      </c>
    </row>
    <row r="247" spans="1:8" ht="15.75" customHeight="1" x14ac:dyDescent="0.25">
      <c r="A247" s="23">
        <v>201739</v>
      </c>
      <c r="B247" s="23" t="s">
        <v>270</v>
      </c>
      <c r="C247" s="23" t="s">
        <v>277</v>
      </c>
      <c r="D247" s="23" t="s">
        <v>278</v>
      </c>
      <c r="E247" s="23" t="s">
        <v>93</v>
      </c>
      <c r="F247" s="23" t="s">
        <v>831</v>
      </c>
      <c r="G247" s="23" t="s">
        <v>311</v>
      </c>
      <c r="H247" s="23" t="str">
        <f t="shared" si="3"/>
        <v>INES MARIA DUBINI</v>
      </c>
    </row>
    <row r="248" spans="1:8" ht="15.75" customHeight="1" x14ac:dyDescent="0.25">
      <c r="A248" s="23">
        <v>201128</v>
      </c>
      <c r="B248" s="23" t="s">
        <v>270</v>
      </c>
      <c r="C248" s="23" t="s">
        <v>277</v>
      </c>
      <c r="D248" s="23" t="s">
        <v>278</v>
      </c>
      <c r="E248" s="23" t="s">
        <v>93</v>
      </c>
      <c r="F248" s="23" t="s">
        <v>830</v>
      </c>
      <c r="G248" s="23" t="s">
        <v>344</v>
      </c>
      <c r="H248" s="23" t="str">
        <f t="shared" si="3"/>
        <v>SOFIA CORREIA CUNHA</v>
      </c>
    </row>
    <row r="249" spans="1:8" ht="15.75" customHeight="1" x14ac:dyDescent="0.25">
      <c r="A249" s="23">
        <v>203192</v>
      </c>
      <c r="B249" s="23" t="s">
        <v>270</v>
      </c>
      <c r="C249" s="23" t="s">
        <v>277</v>
      </c>
      <c r="D249" s="23" t="s">
        <v>278</v>
      </c>
      <c r="E249" s="23" t="s">
        <v>93</v>
      </c>
      <c r="F249" s="23" t="s">
        <v>834</v>
      </c>
      <c r="G249" s="23" t="s">
        <v>835</v>
      </c>
      <c r="H249" s="23" t="str">
        <f t="shared" si="3"/>
        <v>RAFAELA PINTO PINTO</v>
      </c>
    </row>
    <row r="250" spans="1:8" ht="15.75" customHeight="1" x14ac:dyDescent="0.25">
      <c r="A250" s="23">
        <v>203212</v>
      </c>
      <c r="B250" s="23" t="s">
        <v>270</v>
      </c>
      <c r="C250" s="23" t="s">
        <v>277</v>
      </c>
      <c r="D250" s="23" t="s">
        <v>278</v>
      </c>
      <c r="E250" s="23" t="s">
        <v>93</v>
      </c>
      <c r="F250" s="23" t="s">
        <v>836</v>
      </c>
      <c r="G250" s="23" t="s">
        <v>837</v>
      </c>
      <c r="H250" s="23" t="str">
        <f t="shared" si="3"/>
        <v>LILIANA COSTA SOARES</v>
      </c>
    </row>
    <row r="251" spans="1:8" ht="15" customHeight="1" x14ac:dyDescent="0.25">
      <c r="A251" s="23">
        <v>203194</v>
      </c>
      <c r="B251" s="23" t="s">
        <v>270</v>
      </c>
      <c r="C251" s="23" t="s">
        <v>277</v>
      </c>
      <c r="D251" s="23" t="s">
        <v>278</v>
      </c>
      <c r="E251" s="23" t="s">
        <v>93</v>
      </c>
      <c r="F251" s="23" t="s">
        <v>547</v>
      </c>
      <c r="G251" s="23" t="s">
        <v>280</v>
      </c>
      <c r="H251" s="23" t="str">
        <f t="shared" si="3"/>
        <v>MATILDE  PINTO SOUSA</v>
      </c>
    </row>
    <row r="252" spans="1:8" ht="15" customHeight="1" x14ac:dyDescent="0.25">
      <c r="A252" s="23">
        <v>202791</v>
      </c>
      <c r="B252" s="23" t="s">
        <v>270</v>
      </c>
      <c r="C252" s="23" t="s">
        <v>277</v>
      </c>
      <c r="D252" s="23" t="s">
        <v>278</v>
      </c>
      <c r="E252" s="23" t="s">
        <v>93</v>
      </c>
      <c r="F252" s="23" t="s">
        <v>832</v>
      </c>
      <c r="G252" s="23" t="s">
        <v>397</v>
      </c>
      <c r="H252" s="23" t="str">
        <f t="shared" si="3"/>
        <v>CAROLINA SANTOS SOUSA</v>
      </c>
    </row>
    <row r="253" spans="1:8" ht="15" customHeight="1" x14ac:dyDescent="0.25">
      <c r="A253" s="23">
        <v>203191</v>
      </c>
      <c r="B253" s="23" t="s">
        <v>270</v>
      </c>
      <c r="C253" s="23" t="s">
        <v>277</v>
      </c>
      <c r="D253" s="23" t="s">
        <v>278</v>
      </c>
      <c r="E253" s="23" t="s">
        <v>93</v>
      </c>
      <c r="F253" s="23" t="s">
        <v>833</v>
      </c>
      <c r="G253" s="23" t="s">
        <v>377</v>
      </c>
      <c r="H253" s="23" t="str">
        <f t="shared" si="3"/>
        <v>ANA BEATRIZ CARDOSO</v>
      </c>
    </row>
    <row r="254" spans="1:8" ht="15.75" customHeight="1" x14ac:dyDescent="0.25">
      <c r="A254" s="23">
        <v>203190</v>
      </c>
      <c r="B254" s="23" t="s">
        <v>270</v>
      </c>
      <c r="C254" s="23" t="s">
        <v>277</v>
      </c>
      <c r="D254" s="23" t="s">
        <v>278</v>
      </c>
      <c r="E254" s="23" t="s">
        <v>93</v>
      </c>
      <c r="F254" s="23" t="s">
        <v>809</v>
      </c>
      <c r="G254" s="23" t="s">
        <v>502</v>
      </c>
      <c r="H254" s="23" t="str">
        <f t="shared" si="3"/>
        <v>ALEXANDRA MARIA CARDOSO</v>
      </c>
    </row>
    <row r="255" spans="1:8" ht="15" customHeight="1" x14ac:dyDescent="0.25">
      <c r="A255" s="25">
        <v>206168</v>
      </c>
      <c r="B255" s="25" t="s">
        <v>270</v>
      </c>
      <c r="C255" s="23" t="s">
        <v>277</v>
      </c>
      <c r="D255" s="25" t="s">
        <v>278</v>
      </c>
      <c r="E255" s="25" t="s">
        <v>93</v>
      </c>
      <c r="F255" s="25" t="s">
        <v>846</v>
      </c>
      <c r="G255" s="25" t="s">
        <v>847</v>
      </c>
      <c r="H255" s="23" t="str">
        <f t="shared" si="3"/>
        <v>ANDREA SOBIESKA MOREIRA</v>
      </c>
    </row>
    <row r="256" spans="1:8" x14ac:dyDescent="0.25">
      <c r="A256" s="25">
        <v>126450</v>
      </c>
      <c r="B256" s="25" t="s">
        <v>270</v>
      </c>
      <c r="C256" s="23" t="s">
        <v>277</v>
      </c>
      <c r="D256" s="25" t="s">
        <v>278</v>
      </c>
      <c r="E256" s="25" t="s">
        <v>93</v>
      </c>
      <c r="F256" s="25" t="s">
        <v>809</v>
      </c>
      <c r="G256" s="25" t="s">
        <v>502</v>
      </c>
      <c r="H256" s="23" t="str">
        <f t="shared" si="3"/>
        <v>ALEXANDRA MARIA CARDOSO</v>
      </c>
    </row>
    <row r="257" spans="1:9" x14ac:dyDescent="0.25">
      <c r="A257" s="23">
        <v>104419</v>
      </c>
      <c r="B257" s="23" t="s">
        <v>270</v>
      </c>
      <c r="C257" s="23" t="s">
        <v>277</v>
      </c>
      <c r="D257" s="23" t="s">
        <v>278</v>
      </c>
      <c r="E257" s="23" t="s">
        <v>93</v>
      </c>
      <c r="F257" s="23" t="s">
        <v>789</v>
      </c>
      <c r="G257" s="23" t="s">
        <v>740</v>
      </c>
      <c r="H257" s="23" t="str">
        <f t="shared" si="3"/>
        <v>DIANA SANCHES GOMES</v>
      </c>
    </row>
    <row r="258" spans="1:9" x14ac:dyDescent="0.25">
      <c r="A258" s="31">
        <v>208953</v>
      </c>
      <c r="B258" s="23" t="s">
        <v>270</v>
      </c>
      <c r="C258" s="23" t="s">
        <v>277</v>
      </c>
      <c r="D258" s="23" t="s">
        <v>278</v>
      </c>
      <c r="E258" s="23" t="s">
        <v>93</v>
      </c>
      <c r="F258" s="23" t="s">
        <v>855</v>
      </c>
      <c r="G258" s="23" t="s">
        <v>407</v>
      </c>
      <c r="H258" s="23" t="str">
        <f t="shared" si="3"/>
        <v>ALICE LAGE BARBOSA</v>
      </c>
    </row>
    <row r="259" spans="1:9" x14ac:dyDescent="0.25">
      <c r="A259" s="31">
        <v>133205</v>
      </c>
      <c r="B259" s="23" t="s">
        <v>270</v>
      </c>
      <c r="C259" s="23" t="s">
        <v>277</v>
      </c>
      <c r="D259" s="23" t="s">
        <v>278</v>
      </c>
      <c r="E259" s="23" t="s">
        <v>93</v>
      </c>
      <c r="F259" s="23" t="s">
        <v>817</v>
      </c>
      <c r="G259" s="23" t="s">
        <v>522</v>
      </c>
      <c r="H259" s="23" t="str">
        <f t="shared" ref="H259:H322" si="4">G259&amp;" "&amp;F259</f>
        <v>ARIANA FILIPA MEIRELES</v>
      </c>
      <c r="I259" s="36"/>
    </row>
    <row r="260" spans="1:9" x14ac:dyDescent="0.25">
      <c r="A260" s="31">
        <v>208904</v>
      </c>
      <c r="B260" s="23" t="s">
        <v>270</v>
      </c>
      <c r="C260" s="23" t="s">
        <v>277</v>
      </c>
      <c r="D260" s="23" t="s">
        <v>278</v>
      </c>
      <c r="E260" s="23" t="s">
        <v>93</v>
      </c>
      <c r="F260" s="23" t="s">
        <v>854</v>
      </c>
      <c r="G260" s="23" t="s">
        <v>244</v>
      </c>
      <c r="H260" s="23" t="str">
        <f t="shared" si="4"/>
        <v>BEATRIZ DORIA VASCONCELOS</v>
      </c>
    </row>
    <row r="261" spans="1:9" x14ac:dyDescent="0.25">
      <c r="A261" s="31">
        <v>208905</v>
      </c>
      <c r="B261" s="23" t="s">
        <v>270</v>
      </c>
      <c r="C261" s="23" t="s">
        <v>277</v>
      </c>
      <c r="D261" s="23" t="s">
        <v>278</v>
      </c>
      <c r="E261" s="23" t="s">
        <v>93</v>
      </c>
      <c r="F261" s="23" t="s">
        <v>357</v>
      </c>
      <c r="G261" s="23" t="s">
        <v>358</v>
      </c>
      <c r="H261" s="23" t="str">
        <f t="shared" si="4"/>
        <v>ELISABETE BAYER FORTUNATO</v>
      </c>
    </row>
    <row r="262" spans="1:9" x14ac:dyDescent="0.25">
      <c r="A262" s="31">
        <v>208956</v>
      </c>
      <c r="B262" s="23" t="s">
        <v>270</v>
      </c>
      <c r="C262" s="23" t="s">
        <v>277</v>
      </c>
      <c r="D262" s="23" t="s">
        <v>278</v>
      </c>
      <c r="E262" s="23" t="s">
        <v>93</v>
      </c>
      <c r="F262" s="23" t="s">
        <v>361</v>
      </c>
      <c r="G262" s="23" t="s">
        <v>362</v>
      </c>
      <c r="H262" s="23" t="str">
        <f t="shared" si="4"/>
        <v>LUISA XAVIER MAIA</v>
      </c>
    </row>
    <row r="263" spans="1:9" x14ac:dyDescent="0.25">
      <c r="A263" s="31">
        <v>208954</v>
      </c>
      <c r="B263" s="23" t="s">
        <v>270</v>
      </c>
      <c r="C263" s="23" t="s">
        <v>277</v>
      </c>
      <c r="D263" s="23" t="s">
        <v>278</v>
      </c>
      <c r="E263" s="23" t="s">
        <v>93</v>
      </c>
      <c r="F263" s="23" t="s">
        <v>856</v>
      </c>
      <c r="G263" s="23" t="s">
        <v>362</v>
      </c>
      <c r="H263" s="23" t="str">
        <f t="shared" si="4"/>
        <v>LUISA ROCHA BRANDAO</v>
      </c>
    </row>
    <row r="264" spans="1:9" x14ac:dyDescent="0.25">
      <c r="A264" s="31">
        <v>208903</v>
      </c>
      <c r="B264" s="23" t="s">
        <v>270</v>
      </c>
      <c r="C264" s="23" t="s">
        <v>277</v>
      </c>
      <c r="D264" s="23" t="s">
        <v>278</v>
      </c>
      <c r="E264" s="23" t="s">
        <v>93</v>
      </c>
      <c r="F264" s="23" t="s">
        <v>853</v>
      </c>
      <c r="G264" s="23" t="s">
        <v>234</v>
      </c>
      <c r="H264" s="23" t="str">
        <f t="shared" si="4"/>
        <v>MARIA SIMOES PRESTES</v>
      </c>
    </row>
    <row r="265" spans="1:9" x14ac:dyDescent="0.25">
      <c r="A265" s="31">
        <v>208955</v>
      </c>
      <c r="B265" s="23" t="s">
        <v>270</v>
      </c>
      <c r="C265" s="23" t="s">
        <v>277</v>
      </c>
      <c r="D265" s="23" t="s">
        <v>278</v>
      </c>
      <c r="E265" s="23" t="s">
        <v>93</v>
      </c>
      <c r="F265" s="23" t="s">
        <v>359</v>
      </c>
      <c r="G265" s="23" t="s">
        <v>360</v>
      </c>
      <c r="H265" s="23" t="str">
        <f t="shared" si="4"/>
        <v>MARIA  JOAO ALMEIDA</v>
      </c>
    </row>
    <row r="266" spans="1:9" x14ac:dyDescent="0.25">
      <c r="A266" s="31">
        <v>203741</v>
      </c>
      <c r="B266" s="23" t="s">
        <v>270</v>
      </c>
      <c r="C266" s="23" t="s">
        <v>277</v>
      </c>
      <c r="D266" s="23" t="s">
        <v>278</v>
      </c>
      <c r="E266" s="23" t="s">
        <v>93</v>
      </c>
      <c r="F266" s="23" t="s">
        <v>347</v>
      </c>
      <c r="G266" s="23" t="s">
        <v>255</v>
      </c>
      <c r="H266" s="23" t="str">
        <f t="shared" si="4"/>
        <v>MARGARIDA VASCONCELOS CASTRO</v>
      </c>
      <c r="I266" s="37"/>
    </row>
    <row r="267" spans="1:9" x14ac:dyDescent="0.25">
      <c r="A267" s="23">
        <v>209807</v>
      </c>
      <c r="B267" s="23" t="s">
        <v>270</v>
      </c>
      <c r="C267" s="23" t="s">
        <v>277</v>
      </c>
      <c r="D267" s="23" t="s">
        <v>278</v>
      </c>
      <c r="E267" s="23" t="s">
        <v>93</v>
      </c>
      <c r="F267" s="23" t="s">
        <v>863</v>
      </c>
      <c r="G267" s="23" t="s">
        <v>528</v>
      </c>
      <c r="H267" s="23" t="str">
        <f t="shared" si="4"/>
        <v>RITA BAPTISTA PENA BASTOS</v>
      </c>
      <c r="I267" s="37"/>
    </row>
    <row r="268" spans="1:9" x14ac:dyDescent="0.25">
      <c r="A268" s="23">
        <v>104421</v>
      </c>
      <c r="B268" s="23" t="s">
        <v>270</v>
      </c>
      <c r="C268" s="23" t="s">
        <v>277</v>
      </c>
      <c r="D268" s="23" t="s">
        <v>278</v>
      </c>
      <c r="E268" s="23" t="s">
        <v>93</v>
      </c>
      <c r="F268" s="23" t="s">
        <v>789</v>
      </c>
      <c r="G268" s="23" t="s">
        <v>390</v>
      </c>
      <c r="H268" s="23" t="str">
        <f t="shared" si="4"/>
        <v>HELENA SANCHES GOMES</v>
      </c>
    </row>
    <row r="269" spans="1:9" x14ac:dyDescent="0.25">
      <c r="A269" s="21">
        <v>211652</v>
      </c>
      <c r="B269" s="23" t="s">
        <v>270</v>
      </c>
      <c r="C269" s="23" t="s">
        <v>277</v>
      </c>
      <c r="D269" s="23" t="s">
        <v>278</v>
      </c>
      <c r="E269" s="23" t="s">
        <v>93</v>
      </c>
      <c r="F269" s="21" t="s">
        <v>868</v>
      </c>
      <c r="G269" s="21" t="s">
        <v>344</v>
      </c>
      <c r="H269" s="23" t="str">
        <f t="shared" si="4"/>
        <v>SOFIA POUSA RIBEIRO</v>
      </c>
    </row>
    <row r="270" spans="1:9" x14ac:dyDescent="0.25">
      <c r="A270" s="26">
        <v>211651</v>
      </c>
      <c r="B270" s="23" t="s">
        <v>270</v>
      </c>
      <c r="C270" s="23" t="s">
        <v>277</v>
      </c>
      <c r="D270" s="23" t="s">
        <v>278</v>
      </c>
      <c r="E270" s="23" t="s">
        <v>93</v>
      </c>
      <c r="F270" s="21" t="s">
        <v>363</v>
      </c>
      <c r="G270" s="21" t="s">
        <v>234</v>
      </c>
      <c r="H270" s="23" t="str">
        <f t="shared" si="4"/>
        <v>MARIA MOURA FONSECA</v>
      </c>
    </row>
    <row r="271" spans="1:9" x14ac:dyDescent="0.25">
      <c r="A271" s="28">
        <v>213962</v>
      </c>
      <c r="B271" s="23" t="s">
        <v>270</v>
      </c>
      <c r="C271" s="23" t="s">
        <v>277</v>
      </c>
      <c r="D271" s="23" t="s">
        <v>278</v>
      </c>
      <c r="E271" s="23" t="s">
        <v>93</v>
      </c>
      <c r="F271" s="23" t="s">
        <v>283</v>
      </c>
      <c r="G271" s="23" t="s">
        <v>284</v>
      </c>
      <c r="H271" s="23" t="str">
        <f t="shared" si="4"/>
        <v>MARTA SANTOS BARBOSA</v>
      </c>
    </row>
    <row r="272" spans="1:9" x14ac:dyDescent="0.25">
      <c r="A272" s="28">
        <v>211765</v>
      </c>
      <c r="B272" s="23" t="s">
        <v>270</v>
      </c>
      <c r="C272" s="23" t="s">
        <v>277</v>
      </c>
      <c r="D272" s="23" t="s">
        <v>278</v>
      </c>
      <c r="E272" s="23" t="s">
        <v>93</v>
      </c>
      <c r="F272" s="23" t="s">
        <v>279</v>
      </c>
      <c r="G272" s="23" t="s">
        <v>280</v>
      </c>
      <c r="H272" s="23" t="str">
        <f t="shared" si="4"/>
        <v>MATILDE  NEVES SOUSA</v>
      </c>
      <c r="I272" s="38"/>
    </row>
    <row r="273" spans="1:9" x14ac:dyDescent="0.25">
      <c r="A273" s="31">
        <v>213634</v>
      </c>
      <c r="B273" s="23" t="s">
        <v>270</v>
      </c>
      <c r="C273" s="23" t="s">
        <v>277</v>
      </c>
      <c r="D273" s="23" t="s">
        <v>278</v>
      </c>
      <c r="E273" s="23" t="s">
        <v>93</v>
      </c>
      <c r="F273" s="23" t="s">
        <v>875</v>
      </c>
      <c r="G273" s="23" t="s">
        <v>377</v>
      </c>
      <c r="H273" s="23" t="str">
        <f t="shared" si="4"/>
        <v>ANA MARGARIDA LIMA</v>
      </c>
    </row>
    <row r="274" spans="1:9" x14ac:dyDescent="0.25">
      <c r="A274" s="28">
        <v>213635</v>
      </c>
      <c r="B274" s="23" t="s">
        <v>270</v>
      </c>
      <c r="C274" s="23" t="s">
        <v>277</v>
      </c>
      <c r="D274" s="23" t="s">
        <v>278</v>
      </c>
      <c r="E274" s="23" t="s">
        <v>93</v>
      </c>
      <c r="F274" s="23" t="s">
        <v>281</v>
      </c>
      <c r="G274" s="23" t="s">
        <v>282</v>
      </c>
      <c r="H274" s="23" t="str">
        <f t="shared" si="4"/>
        <v>BRUNO TIAGO PINTO</v>
      </c>
    </row>
    <row r="275" spans="1:9" x14ac:dyDescent="0.25">
      <c r="A275" s="28">
        <v>213592</v>
      </c>
      <c r="B275" s="23" t="s">
        <v>270</v>
      </c>
      <c r="C275" s="23" t="s">
        <v>277</v>
      </c>
      <c r="D275" s="23" t="s">
        <v>278</v>
      </c>
      <c r="E275" s="23" t="s">
        <v>93</v>
      </c>
      <c r="F275" s="23" t="s">
        <v>364</v>
      </c>
      <c r="G275" s="23" t="s">
        <v>365</v>
      </c>
      <c r="H275" s="23" t="str">
        <f t="shared" si="4"/>
        <v>DARIA FORONOVA</v>
      </c>
    </row>
    <row r="276" spans="1:9" x14ac:dyDescent="0.25">
      <c r="A276" s="28">
        <v>213625</v>
      </c>
      <c r="B276" s="23" t="s">
        <v>270</v>
      </c>
      <c r="C276" s="23" t="s">
        <v>277</v>
      </c>
      <c r="D276" s="23" t="s">
        <v>278</v>
      </c>
      <c r="E276" s="23" t="s">
        <v>93</v>
      </c>
      <c r="F276" s="23" t="s">
        <v>874</v>
      </c>
      <c r="G276" s="23" t="s">
        <v>399</v>
      </c>
      <c r="H276" s="23" t="str">
        <f t="shared" si="4"/>
        <v>LEONOR GABRIEL TEIXEIRA</v>
      </c>
      <c r="I276" s="36"/>
    </row>
    <row r="277" spans="1:9" x14ac:dyDescent="0.25">
      <c r="A277" s="28">
        <v>206414</v>
      </c>
      <c r="B277" s="23" t="s">
        <v>270</v>
      </c>
      <c r="C277" s="23" t="s">
        <v>277</v>
      </c>
      <c r="D277" s="23" t="s">
        <v>278</v>
      </c>
      <c r="E277" s="23" t="s">
        <v>93</v>
      </c>
      <c r="F277" s="23" t="s">
        <v>354</v>
      </c>
      <c r="G277" s="23" t="s">
        <v>355</v>
      </c>
      <c r="H277" s="23" t="str">
        <f t="shared" si="4"/>
        <v>SARA BETTENCOURT LEITE</v>
      </c>
      <c r="I277" s="22"/>
    </row>
    <row r="278" spans="1:9" x14ac:dyDescent="0.25">
      <c r="A278" s="28">
        <v>213633</v>
      </c>
      <c r="B278" s="23" t="s">
        <v>270</v>
      </c>
      <c r="C278" s="23" t="s">
        <v>277</v>
      </c>
      <c r="D278" s="23" t="s">
        <v>278</v>
      </c>
      <c r="E278" s="23" t="s">
        <v>93</v>
      </c>
      <c r="F278" s="23" t="s">
        <v>366</v>
      </c>
      <c r="G278" s="23" t="s">
        <v>264</v>
      </c>
      <c r="H278" s="23" t="str">
        <f t="shared" si="4"/>
        <v>RODRIGO DINIS CARVALHO</v>
      </c>
      <c r="I278" s="36"/>
    </row>
    <row r="279" spans="1:9" x14ac:dyDescent="0.25">
      <c r="A279" s="29">
        <v>214327</v>
      </c>
      <c r="B279" s="23" t="s">
        <v>270</v>
      </c>
      <c r="C279" s="23" t="s">
        <v>277</v>
      </c>
      <c r="D279" s="23" t="s">
        <v>278</v>
      </c>
      <c r="E279" s="23" t="s">
        <v>93</v>
      </c>
      <c r="F279" s="23" t="s">
        <v>287</v>
      </c>
      <c r="G279" s="23" t="s">
        <v>288</v>
      </c>
      <c r="H279" s="23" t="str">
        <f t="shared" si="4"/>
        <v>BENEDITA MARIA SANTOS</v>
      </c>
    </row>
    <row r="280" spans="1:9" x14ac:dyDescent="0.25">
      <c r="A280" s="29">
        <v>214988</v>
      </c>
      <c r="B280" s="23" t="s">
        <v>270</v>
      </c>
      <c r="C280" s="23" t="s">
        <v>277</v>
      </c>
      <c r="D280" s="23" t="s">
        <v>278</v>
      </c>
      <c r="E280" s="23" t="s">
        <v>93</v>
      </c>
      <c r="F280" s="23" t="s">
        <v>880</v>
      </c>
      <c r="G280" s="23" t="s">
        <v>336</v>
      </c>
      <c r="H280" s="23" t="str">
        <f t="shared" si="4"/>
        <v>CAMILA  CARCASSES CASTANO</v>
      </c>
    </row>
    <row r="281" spans="1:9" x14ac:dyDescent="0.25">
      <c r="A281" s="29">
        <v>214989</v>
      </c>
      <c r="B281" s="23" t="s">
        <v>270</v>
      </c>
      <c r="C281" s="23" t="s">
        <v>277</v>
      </c>
      <c r="D281" s="23" t="s">
        <v>278</v>
      </c>
      <c r="E281" s="23" t="s">
        <v>93</v>
      </c>
      <c r="F281" s="23" t="s">
        <v>880</v>
      </c>
      <c r="G281" s="23" t="s">
        <v>397</v>
      </c>
      <c r="H281" s="23" t="str">
        <f t="shared" si="4"/>
        <v>CAROLINA CARCASSES CASTANO</v>
      </c>
    </row>
    <row r="282" spans="1:9" x14ac:dyDescent="0.25">
      <c r="A282" s="29">
        <v>210253</v>
      </c>
      <c r="B282" s="23" t="s">
        <v>270</v>
      </c>
      <c r="C282" s="23" t="s">
        <v>277</v>
      </c>
      <c r="D282" s="23" t="s">
        <v>278</v>
      </c>
      <c r="E282" s="23" t="s">
        <v>93</v>
      </c>
      <c r="F282" s="23" t="s">
        <v>864</v>
      </c>
      <c r="G282" s="23" t="s">
        <v>234</v>
      </c>
      <c r="H282" s="23" t="str">
        <f t="shared" si="4"/>
        <v>MARIA MORGADO CRUZ</v>
      </c>
    </row>
    <row r="283" spans="1:9" x14ac:dyDescent="0.25">
      <c r="A283" s="29">
        <v>214987</v>
      </c>
      <c r="B283" s="23" t="s">
        <v>270</v>
      </c>
      <c r="C283" s="23" t="s">
        <v>277</v>
      </c>
      <c r="D283" s="23" t="s">
        <v>278</v>
      </c>
      <c r="E283" s="23" t="s">
        <v>93</v>
      </c>
      <c r="F283" s="23" t="s">
        <v>289</v>
      </c>
      <c r="G283" s="23" t="s">
        <v>228</v>
      </c>
      <c r="H283" s="23" t="str">
        <f t="shared" si="4"/>
        <v>MATILDE SOARES PINTO</v>
      </c>
    </row>
    <row r="284" spans="1:9" x14ac:dyDescent="0.25">
      <c r="A284" s="29">
        <v>214308</v>
      </c>
      <c r="B284" s="23" t="s">
        <v>270</v>
      </c>
      <c r="C284" s="23" t="s">
        <v>277</v>
      </c>
      <c r="D284" s="23" t="s">
        <v>278</v>
      </c>
      <c r="E284" s="23" t="s">
        <v>93</v>
      </c>
      <c r="F284" s="23" t="s">
        <v>285</v>
      </c>
      <c r="G284" s="23" t="s">
        <v>286</v>
      </c>
      <c r="H284" s="23" t="str">
        <f t="shared" si="4"/>
        <v>MIA CAROLINA BORBA</v>
      </c>
    </row>
    <row r="285" spans="1:9" x14ac:dyDescent="0.25">
      <c r="A285" s="21">
        <v>209270</v>
      </c>
      <c r="B285" s="23" t="s">
        <v>270</v>
      </c>
      <c r="C285" s="23" t="s">
        <v>277</v>
      </c>
      <c r="D285" s="23" t="s">
        <v>278</v>
      </c>
      <c r="E285" s="23" t="s">
        <v>93</v>
      </c>
      <c r="F285" s="23" t="s">
        <v>857</v>
      </c>
      <c r="G285" s="23" t="s">
        <v>423</v>
      </c>
      <c r="H285" s="23" t="str">
        <f t="shared" si="4"/>
        <v>TERESA ABREU BARBEDO</v>
      </c>
    </row>
    <row r="286" spans="1:9" x14ac:dyDescent="0.25">
      <c r="A286" s="29">
        <v>214985</v>
      </c>
      <c r="B286" s="23" t="s">
        <v>270</v>
      </c>
      <c r="C286" s="23" t="s">
        <v>277</v>
      </c>
      <c r="D286" s="23" t="s">
        <v>278</v>
      </c>
      <c r="E286" s="23" t="s">
        <v>93</v>
      </c>
      <c r="F286" s="23" t="s">
        <v>879</v>
      </c>
      <c r="G286" s="23" t="s">
        <v>426</v>
      </c>
      <c r="H286" s="23" t="str">
        <f t="shared" si="4"/>
        <v>CONSTANCA SOUSA BARBOSA</v>
      </c>
    </row>
    <row r="287" spans="1:9" x14ac:dyDescent="0.25">
      <c r="A287" s="29">
        <v>212717</v>
      </c>
      <c r="B287" s="23" t="s">
        <v>270</v>
      </c>
      <c r="C287" s="23" t="s">
        <v>277</v>
      </c>
      <c r="D287" s="23" t="s">
        <v>278</v>
      </c>
      <c r="E287" s="23" t="s">
        <v>93</v>
      </c>
      <c r="F287" s="23" t="s">
        <v>871</v>
      </c>
      <c r="G287" s="23" t="s">
        <v>872</v>
      </c>
      <c r="H287" s="23" t="str">
        <f t="shared" si="4"/>
        <v>ANNA  LUIZA CARVALHO</v>
      </c>
    </row>
    <row r="288" spans="1:9" x14ac:dyDescent="0.25">
      <c r="A288" s="23">
        <v>212545</v>
      </c>
      <c r="B288" s="23" t="s">
        <v>270</v>
      </c>
      <c r="C288" s="23" t="s">
        <v>277</v>
      </c>
      <c r="D288" s="23" t="s">
        <v>278</v>
      </c>
      <c r="E288" s="23" t="s">
        <v>93</v>
      </c>
      <c r="F288" s="23" t="s">
        <v>869</v>
      </c>
      <c r="G288" s="23" t="s">
        <v>870</v>
      </c>
      <c r="H288" s="23" t="str">
        <f t="shared" si="4"/>
        <v>LEANDRO JOEL VIEIRA</v>
      </c>
    </row>
    <row r="289" spans="1:8" x14ac:dyDescent="0.25">
      <c r="A289" s="24">
        <v>207713</v>
      </c>
      <c r="B289" s="23" t="s">
        <v>270</v>
      </c>
      <c r="C289" s="23" t="s">
        <v>277</v>
      </c>
      <c r="D289" s="23" t="s">
        <v>278</v>
      </c>
      <c r="E289" s="23" t="s">
        <v>93</v>
      </c>
      <c r="F289" s="21" t="s">
        <v>850</v>
      </c>
      <c r="G289" s="21" t="s">
        <v>851</v>
      </c>
      <c r="H289" s="23" t="str">
        <f t="shared" si="4"/>
        <v>RUI FILIPE MORAIS</v>
      </c>
    </row>
    <row r="290" spans="1:8" x14ac:dyDescent="0.25">
      <c r="A290" s="24">
        <v>121478</v>
      </c>
      <c r="B290" s="23" t="s">
        <v>270</v>
      </c>
      <c r="C290" s="23" t="s">
        <v>277</v>
      </c>
      <c r="D290" s="23" t="s">
        <v>278</v>
      </c>
      <c r="E290" s="23" t="s">
        <v>93</v>
      </c>
      <c r="F290" s="21" t="s">
        <v>803</v>
      </c>
      <c r="G290" s="21" t="s">
        <v>244</v>
      </c>
      <c r="H290" s="23" t="str">
        <f t="shared" si="4"/>
        <v>BEATRIZ MACHADO BRAGA</v>
      </c>
    </row>
    <row r="291" spans="1:8" x14ac:dyDescent="0.25">
      <c r="A291" s="24">
        <v>133203</v>
      </c>
      <c r="B291" s="23" t="s">
        <v>270</v>
      </c>
      <c r="C291" s="23" t="s">
        <v>277</v>
      </c>
      <c r="D291" s="23" t="s">
        <v>278</v>
      </c>
      <c r="E291" s="23" t="s">
        <v>93</v>
      </c>
      <c r="F291" s="21" t="s">
        <v>816</v>
      </c>
      <c r="G291" s="21" t="s">
        <v>234</v>
      </c>
      <c r="H291" s="23" t="str">
        <f t="shared" si="4"/>
        <v>MARIA INES CERQUEIRA</v>
      </c>
    </row>
    <row r="292" spans="1:8" x14ac:dyDescent="0.25">
      <c r="A292" s="24">
        <v>213609</v>
      </c>
      <c r="B292" s="23" t="s">
        <v>270</v>
      </c>
      <c r="C292" s="23" t="s">
        <v>277</v>
      </c>
      <c r="D292" s="23" t="s">
        <v>278</v>
      </c>
      <c r="E292" s="23" t="s">
        <v>93</v>
      </c>
      <c r="F292" s="21" t="s">
        <v>873</v>
      </c>
      <c r="G292" s="21" t="s">
        <v>379</v>
      </c>
      <c r="H292" s="23" t="str">
        <f t="shared" si="4"/>
        <v>FILIPA ARAUJO CORREIA</v>
      </c>
    </row>
    <row r="293" spans="1:8" x14ac:dyDescent="0.25">
      <c r="A293" s="24">
        <v>110416</v>
      </c>
      <c r="B293" s="23" t="s">
        <v>270</v>
      </c>
      <c r="C293" s="23" t="s">
        <v>277</v>
      </c>
      <c r="D293" s="23" t="s">
        <v>278</v>
      </c>
      <c r="E293" s="23" t="s">
        <v>93</v>
      </c>
      <c r="F293" s="21" t="s">
        <v>793</v>
      </c>
      <c r="G293" s="21" t="s">
        <v>794</v>
      </c>
      <c r="H293" s="23" t="str">
        <f t="shared" si="4"/>
        <v>SILVIA TELES PINTO</v>
      </c>
    </row>
    <row r="294" spans="1:8" x14ac:dyDescent="0.25">
      <c r="A294" s="24">
        <v>211508</v>
      </c>
      <c r="B294" s="23" t="s">
        <v>270</v>
      </c>
      <c r="C294" s="23" t="s">
        <v>277</v>
      </c>
      <c r="D294" s="23" t="s">
        <v>278</v>
      </c>
      <c r="E294" s="23" t="s">
        <v>93</v>
      </c>
      <c r="F294" s="21" t="s">
        <v>867</v>
      </c>
      <c r="G294" s="21" t="s">
        <v>759</v>
      </c>
      <c r="H294" s="23" t="str">
        <f t="shared" si="4"/>
        <v>CLAUDIA DANIELA ROCHA</v>
      </c>
    </row>
    <row r="295" spans="1:8" x14ac:dyDescent="0.25">
      <c r="A295" s="24">
        <v>216847</v>
      </c>
      <c r="B295" s="23" t="s">
        <v>270</v>
      </c>
      <c r="C295" s="23" t="s">
        <v>277</v>
      </c>
      <c r="D295" s="23" t="s">
        <v>278</v>
      </c>
      <c r="E295" s="23" t="s">
        <v>93</v>
      </c>
      <c r="F295" s="21" t="s">
        <v>886</v>
      </c>
      <c r="G295" s="21" t="s">
        <v>375</v>
      </c>
      <c r="H295" s="23" t="str">
        <f t="shared" si="4"/>
        <v>SUSANA ANDREIA MORGADO</v>
      </c>
    </row>
    <row r="296" spans="1:8" x14ac:dyDescent="0.25">
      <c r="A296" s="24">
        <v>210343</v>
      </c>
      <c r="B296" s="23" t="s">
        <v>270</v>
      </c>
      <c r="C296" s="23" t="s">
        <v>277</v>
      </c>
      <c r="D296" s="23" t="s">
        <v>278</v>
      </c>
      <c r="E296" s="23" t="s">
        <v>93</v>
      </c>
      <c r="F296" s="21" t="s">
        <v>865</v>
      </c>
      <c r="G296" s="21" t="s">
        <v>866</v>
      </c>
      <c r="H296" s="23" t="str">
        <f t="shared" si="4"/>
        <v>SANDRA MONICA FERREIRA</v>
      </c>
    </row>
    <row r="297" spans="1:8" x14ac:dyDescent="0.25">
      <c r="A297" s="21">
        <v>217885</v>
      </c>
      <c r="B297" s="23" t="s">
        <v>270</v>
      </c>
      <c r="C297" s="23" t="s">
        <v>277</v>
      </c>
      <c r="D297" s="23" t="s">
        <v>278</v>
      </c>
      <c r="E297" s="23" t="s">
        <v>93</v>
      </c>
      <c r="F297" s="21" t="s">
        <v>888</v>
      </c>
      <c r="G297" s="21" t="s">
        <v>399</v>
      </c>
      <c r="H297" s="23" t="str">
        <f t="shared" si="4"/>
        <v>LEONOR GONCALVES MACEDO</v>
      </c>
    </row>
    <row r="298" spans="1:8" x14ac:dyDescent="0.25">
      <c r="A298" s="21">
        <v>217886</v>
      </c>
      <c r="B298" s="23" t="s">
        <v>270</v>
      </c>
      <c r="C298" s="23" t="s">
        <v>277</v>
      </c>
      <c r="D298" s="23" t="s">
        <v>278</v>
      </c>
      <c r="E298" s="23" t="s">
        <v>93</v>
      </c>
      <c r="F298" s="21" t="s">
        <v>889</v>
      </c>
      <c r="G298" s="21" t="s">
        <v>399</v>
      </c>
      <c r="H298" s="23" t="str">
        <f t="shared" si="4"/>
        <v>LEONOR JESUS FRANQUEIRA</v>
      </c>
    </row>
    <row r="299" spans="1:8" x14ac:dyDescent="0.25">
      <c r="A299" s="21">
        <v>217887</v>
      </c>
      <c r="B299" s="23" t="s">
        <v>270</v>
      </c>
      <c r="C299" s="23" t="s">
        <v>277</v>
      </c>
      <c r="D299" s="23" t="s">
        <v>278</v>
      </c>
      <c r="E299" s="23" t="s">
        <v>93</v>
      </c>
      <c r="F299" s="21" t="s">
        <v>890</v>
      </c>
      <c r="G299" s="21" t="s">
        <v>234</v>
      </c>
      <c r="H299" s="23" t="str">
        <f t="shared" si="4"/>
        <v>MARIA INES ROCHA</v>
      </c>
    </row>
    <row r="300" spans="1:8" x14ac:dyDescent="0.25">
      <c r="A300" s="24">
        <v>217901</v>
      </c>
      <c r="B300" s="23" t="s">
        <v>270</v>
      </c>
      <c r="C300" s="23" t="s">
        <v>277</v>
      </c>
      <c r="D300" s="23" t="s">
        <v>278</v>
      </c>
      <c r="E300" s="23" t="s">
        <v>93</v>
      </c>
      <c r="F300" s="23" t="s">
        <v>891</v>
      </c>
      <c r="G300" s="21" t="s">
        <v>892</v>
      </c>
      <c r="H300" s="23" t="str">
        <f t="shared" si="4"/>
        <v>CAETANO EYER FURSTENBERGER</v>
      </c>
    </row>
    <row r="301" spans="1:8" x14ac:dyDescent="0.25">
      <c r="A301" s="42">
        <v>124701</v>
      </c>
      <c r="B301" s="23" t="s">
        <v>270</v>
      </c>
      <c r="C301" s="23" t="s">
        <v>277</v>
      </c>
      <c r="D301" s="23" t="s">
        <v>278</v>
      </c>
      <c r="E301" s="23" t="s">
        <v>93</v>
      </c>
      <c r="F301" s="23" t="s">
        <v>804</v>
      </c>
      <c r="G301" s="23" t="s">
        <v>266</v>
      </c>
      <c r="H301" s="23" t="str">
        <f t="shared" si="4"/>
        <v>CATARINA ARAUJO BLANCO</v>
      </c>
    </row>
    <row r="302" spans="1:8" x14ac:dyDescent="0.25">
      <c r="A302" s="23">
        <v>218798</v>
      </c>
      <c r="B302" s="23" t="s">
        <v>270</v>
      </c>
      <c r="C302" s="23" t="s">
        <v>277</v>
      </c>
      <c r="D302" s="23" t="s">
        <v>278</v>
      </c>
      <c r="E302" s="23" t="s">
        <v>93</v>
      </c>
      <c r="F302" s="23" t="s">
        <v>894</v>
      </c>
      <c r="G302" s="23" t="s">
        <v>895</v>
      </c>
      <c r="H302" s="23" t="str">
        <f t="shared" si="4"/>
        <v>RODRIGUEZ PABLO CALLEJERO</v>
      </c>
    </row>
    <row r="303" spans="1:8" x14ac:dyDescent="0.25">
      <c r="A303" s="28">
        <v>219249</v>
      </c>
      <c r="B303" s="23" t="s">
        <v>270</v>
      </c>
      <c r="C303" s="23" t="s">
        <v>277</v>
      </c>
      <c r="D303" s="23" t="s">
        <v>278</v>
      </c>
      <c r="E303" s="23" t="s">
        <v>93</v>
      </c>
      <c r="F303" s="23" t="s">
        <v>898</v>
      </c>
      <c r="G303" s="23" t="s">
        <v>899</v>
      </c>
      <c r="H303" s="23" t="str">
        <f t="shared" si="4"/>
        <v>FÁBIO ANDRADE ALMEIDA</v>
      </c>
    </row>
    <row r="304" spans="1:8" x14ac:dyDescent="0.25">
      <c r="A304" s="21">
        <v>218498</v>
      </c>
      <c r="B304" s="23" t="s">
        <v>270</v>
      </c>
      <c r="C304" s="23" t="s">
        <v>277</v>
      </c>
      <c r="D304" s="23" t="s">
        <v>278</v>
      </c>
      <c r="E304" s="23" t="s">
        <v>93</v>
      </c>
      <c r="F304" s="23" t="s">
        <v>893</v>
      </c>
      <c r="G304" s="23" t="s">
        <v>528</v>
      </c>
      <c r="H304" s="23" t="str">
        <f t="shared" si="4"/>
        <v>RITA FEVEREIRO FIGUEIREDO</v>
      </c>
    </row>
    <row r="305" spans="1:8" x14ac:dyDescent="0.25">
      <c r="A305" s="44">
        <v>219170</v>
      </c>
      <c r="B305" s="23" t="s">
        <v>270</v>
      </c>
      <c r="C305" s="23" t="s">
        <v>277</v>
      </c>
      <c r="D305" s="23" t="s">
        <v>278</v>
      </c>
      <c r="E305" s="23" t="s">
        <v>93</v>
      </c>
      <c r="F305" s="23" t="s">
        <v>896</v>
      </c>
      <c r="G305" s="23" t="s">
        <v>897</v>
      </c>
      <c r="H305" s="23" t="str">
        <f t="shared" si="4"/>
        <v>DENNIS KAZAKOV</v>
      </c>
    </row>
    <row r="306" spans="1:8" x14ac:dyDescent="0.25">
      <c r="A306" s="23">
        <v>131408</v>
      </c>
      <c r="B306" s="23" t="s">
        <v>259</v>
      </c>
      <c r="C306" s="23" t="s">
        <v>645</v>
      </c>
      <c r="D306" s="23" t="s">
        <v>646</v>
      </c>
      <c r="E306" s="23" t="s">
        <v>647</v>
      </c>
      <c r="F306" s="23" t="s">
        <v>690</v>
      </c>
      <c r="G306" s="23" t="s">
        <v>255</v>
      </c>
      <c r="H306" s="23" t="str">
        <f t="shared" si="4"/>
        <v>MARGARIDA ALVES MENDES</v>
      </c>
    </row>
    <row r="307" spans="1:8" x14ac:dyDescent="0.25">
      <c r="A307" s="23">
        <v>131949</v>
      </c>
      <c r="B307" s="23" t="s">
        <v>259</v>
      </c>
      <c r="C307" s="23" t="s">
        <v>645</v>
      </c>
      <c r="D307" s="23" t="s">
        <v>646</v>
      </c>
      <c r="E307" s="23" t="s">
        <v>647</v>
      </c>
      <c r="F307" s="23" t="s">
        <v>693</v>
      </c>
      <c r="G307" s="23" t="s">
        <v>344</v>
      </c>
      <c r="H307" s="23" t="str">
        <f t="shared" si="4"/>
        <v>SOFIA LOURENCO PINTO</v>
      </c>
    </row>
    <row r="308" spans="1:8" x14ac:dyDescent="0.25">
      <c r="A308" s="23">
        <v>200400</v>
      </c>
      <c r="B308" s="23" t="s">
        <v>259</v>
      </c>
      <c r="C308" s="23" t="s">
        <v>645</v>
      </c>
      <c r="D308" s="23" t="s">
        <v>646</v>
      </c>
      <c r="E308" s="23" t="s">
        <v>647</v>
      </c>
      <c r="F308" s="23" t="s">
        <v>690</v>
      </c>
      <c r="G308" s="23" t="s">
        <v>266</v>
      </c>
      <c r="H308" s="23" t="str">
        <f t="shared" si="4"/>
        <v>CATARINA ALVES MENDES</v>
      </c>
    </row>
    <row r="309" spans="1:8" x14ac:dyDescent="0.25">
      <c r="A309" s="23">
        <v>203240</v>
      </c>
      <c r="B309" s="23" t="s">
        <v>259</v>
      </c>
      <c r="C309" s="23" t="s">
        <v>645</v>
      </c>
      <c r="D309" s="23" t="s">
        <v>646</v>
      </c>
      <c r="E309" s="23" t="s">
        <v>647</v>
      </c>
      <c r="F309" s="23" t="s">
        <v>715</v>
      </c>
      <c r="G309" s="23" t="s">
        <v>316</v>
      </c>
      <c r="H309" s="23" t="str">
        <f t="shared" si="4"/>
        <v>LARA RODRIGUES CRUZ</v>
      </c>
    </row>
    <row r="310" spans="1:8" x14ac:dyDescent="0.25">
      <c r="A310" s="23">
        <v>203241</v>
      </c>
      <c r="B310" s="23" t="s">
        <v>259</v>
      </c>
      <c r="C310" s="23" t="s">
        <v>645</v>
      </c>
      <c r="D310" s="23" t="s">
        <v>646</v>
      </c>
      <c r="E310" s="23" t="s">
        <v>647</v>
      </c>
      <c r="F310" s="23" t="s">
        <v>716</v>
      </c>
      <c r="G310" s="23" t="s">
        <v>255</v>
      </c>
      <c r="H310" s="23" t="str">
        <f t="shared" si="4"/>
        <v>MARGARIDA KALINICHENKO</v>
      </c>
    </row>
    <row r="311" spans="1:8" x14ac:dyDescent="0.25">
      <c r="A311" s="40">
        <v>131407</v>
      </c>
      <c r="B311" s="23" t="s">
        <v>259</v>
      </c>
      <c r="C311" s="23" t="s">
        <v>645</v>
      </c>
      <c r="D311" s="23" t="s">
        <v>646</v>
      </c>
      <c r="E311" s="23" t="s">
        <v>647</v>
      </c>
      <c r="F311" s="41" t="s">
        <v>689</v>
      </c>
      <c r="G311" s="41" t="s">
        <v>314</v>
      </c>
      <c r="H311" s="23" t="str">
        <f t="shared" si="4"/>
        <v>MAFALDA SANTOS DA SILVA</v>
      </c>
    </row>
    <row r="312" spans="1:8" x14ac:dyDescent="0.25">
      <c r="A312" s="23">
        <v>210643</v>
      </c>
      <c r="B312" s="23" t="s">
        <v>259</v>
      </c>
      <c r="C312" s="23" t="s">
        <v>645</v>
      </c>
      <c r="D312" s="23" t="s">
        <v>646</v>
      </c>
      <c r="E312" s="23" t="s">
        <v>647</v>
      </c>
      <c r="F312" s="23" t="s">
        <v>739</v>
      </c>
      <c r="G312" s="23" t="s">
        <v>740</v>
      </c>
      <c r="H312" s="23" t="str">
        <f t="shared" si="4"/>
        <v>DIANA RODRIGUES LOURENÇO</v>
      </c>
    </row>
    <row r="313" spans="1:8" x14ac:dyDescent="0.25">
      <c r="A313" s="25">
        <v>208909</v>
      </c>
      <c r="B313" s="25" t="s">
        <v>259</v>
      </c>
      <c r="C313" s="23" t="s">
        <v>645</v>
      </c>
      <c r="D313" s="23" t="s">
        <v>646</v>
      </c>
      <c r="E313" s="23" t="s">
        <v>647</v>
      </c>
      <c r="F313" s="23" t="s">
        <v>729</v>
      </c>
      <c r="G313" s="23" t="s">
        <v>228</v>
      </c>
      <c r="H313" s="23" t="str">
        <f t="shared" si="4"/>
        <v>MATILDE CRUZ CAMPOS</v>
      </c>
    </row>
    <row r="314" spans="1:8" x14ac:dyDescent="0.25">
      <c r="A314" s="23">
        <v>215232</v>
      </c>
      <c r="B314" s="25" t="s">
        <v>259</v>
      </c>
      <c r="C314" s="23" t="s">
        <v>645</v>
      </c>
      <c r="D314" s="23" t="s">
        <v>646</v>
      </c>
      <c r="E314" s="23" t="s">
        <v>647</v>
      </c>
      <c r="F314" s="23" t="s">
        <v>774</v>
      </c>
      <c r="G314" s="23" t="s">
        <v>775</v>
      </c>
      <c r="H314" s="23" t="str">
        <f t="shared" si="4"/>
        <v>YULIA SOFIA BASABAB</v>
      </c>
    </row>
    <row r="315" spans="1:8" x14ac:dyDescent="0.25">
      <c r="A315" s="23">
        <v>211500</v>
      </c>
      <c r="B315" s="25" t="s">
        <v>259</v>
      </c>
      <c r="C315" s="23" t="s">
        <v>645</v>
      </c>
      <c r="D315" s="23" t="s">
        <v>646</v>
      </c>
      <c r="E315" s="23" t="s">
        <v>647</v>
      </c>
      <c r="F315" s="23" t="s">
        <v>750</v>
      </c>
      <c r="G315" s="23" t="s">
        <v>234</v>
      </c>
      <c r="H315" s="23" t="str">
        <f t="shared" si="4"/>
        <v>MARIA LEONOR PALMA</v>
      </c>
    </row>
    <row r="316" spans="1:8" x14ac:dyDescent="0.25">
      <c r="A316" s="23">
        <v>211443</v>
      </c>
      <c r="B316" s="25" t="s">
        <v>259</v>
      </c>
      <c r="C316" s="23" t="s">
        <v>645</v>
      </c>
      <c r="D316" s="23" t="s">
        <v>646</v>
      </c>
      <c r="E316" s="23" t="s">
        <v>647</v>
      </c>
      <c r="F316" s="23" t="s">
        <v>744</v>
      </c>
      <c r="G316" s="23" t="s">
        <v>344</v>
      </c>
      <c r="H316" s="23" t="str">
        <f t="shared" si="4"/>
        <v>SOFIA GUERRA CUSTODIO</v>
      </c>
    </row>
    <row r="317" spans="1:8" x14ac:dyDescent="0.25">
      <c r="A317" s="25">
        <v>210238</v>
      </c>
      <c r="B317" s="25" t="s">
        <v>259</v>
      </c>
      <c r="C317" s="23" t="s">
        <v>645</v>
      </c>
      <c r="D317" s="23" t="s">
        <v>646</v>
      </c>
      <c r="E317" s="23" t="s">
        <v>647</v>
      </c>
      <c r="F317" s="23" t="s">
        <v>734</v>
      </c>
      <c r="G317" s="23" t="s">
        <v>377</v>
      </c>
      <c r="H317" s="23" t="str">
        <f t="shared" si="4"/>
        <v>ANA MARTA CRUZ</v>
      </c>
    </row>
    <row r="318" spans="1:8" x14ac:dyDescent="0.25">
      <c r="A318" s="21">
        <v>211503</v>
      </c>
      <c r="B318" s="25" t="s">
        <v>259</v>
      </c>
      <c r="C318" s="23" t="s">
        <v>645</v>
      </c>
      <c r="D318" s="23" t="s">
        <v>646</v>
      </c>
      <c r="E318" s="23" t="s">
        <v>647</v>
      </c>
      <c r="F318" s="21" t="s">
        <v>751</v>
      </c>
      <c r="G318" s="21" t="s">
        <v>752</v>
      </c>
      <c r="H318" s="23" t="str">
        <f t="shared" si="4"/>
        <v>TANIA FILIPA BATISTA</v>
      </c>
    </row>
    <row r="319" spans="1:8" x14ac:dyDescent="0.25">
      <c r="A319" s="21">
        <v>26952</v>
      </c>
      <c r="B319" s="23" t="s">
        <v>259</v>
      </c>
      <c r="C319" s="23" t="s">
        <v>645</v>
      </c>
      <c r="D319" s="23" t="s">
        <v>646</v>
      </c>
      <c r="E319" s="23" t="s">
        <v>647</v>
      </c>
      <c r="F319" s="21" t="s">
        <v>648</v>
      </c>
      <c r="G319" s="21" t="s">
        <v>649</v>
      </c>
      <c r="H319" s="23" t="str">
        <f t="shared" si="4"/>
        <v>NADIA TELES CORREIA</v>
      </c>
    </row>
    <row r="320" spans="1:8" x14ac:dyDescent="0.25">
      <c r="A320" s="21">
        <v>109012</v>
      </c>
      <c r="B320" s="23" t="s">
        <v>259</v>
      </c>
      <c r="C320" s="23" t="s">
        <v>645</v>
      </c>
      <c r="D320" s="23" t="s">
        <v>646</v>
      </c>
      <c r="E320" s="23" t="s">
        <v>647</v>
      </c>
      <c r="F320" s="21" t="s">
        <v>655</v>
      </c>
      <c r="G320" s="21" t="s">
        <v>282</v>
      </c>
      <c r="H320" s="23" t="str">
        <f t="shared" si="4"/>
        <v>BRUNO MIGUEL CARGALEIRO</v>
      </c>
    </row>
    <row r="321" spans="1:8" x14ac:dyDescent="0.25">
      <c r="A321" s="23">
        <v>217941</v>
      </c>
      <c r="B321" s="25" t="s">
        <v>259</v>
      </c>
      <c r="C321" s="23" t="s">
        <v>645</v>
      </c>
      <c r="D321" s="23" t="s">
        <v>646</v>
      </c>
      <c r="E321" s="23" t="s">
        <v>647</v>
      </c>
      <c r="F321" s="23" t="s">
        <v>779</v>
      </c>
      <c r="G321" s="23" t="s">
        <v>733</v>
      </c>
      <c r="H321" s="23" t="str">
        <f t="shared" si="4"/>
        <v>CARLA SOFIA GUERRA</v>
      </c>
    </row>
    <row r="322" spans="1:8" x14ac:dyDescent="0.25">
      <c r="A322" s="23">
        <v>118965</v>
      </c>
      <c r="B322" s="23" t="s">
        <v>456</v>
      </c>
      <c r="C322" s="23" t="s">
        <v>457</v>
      </c>
      <c r="D322" s="23" t="s">
        <v>458</v>
      </c>
      <c r="E322" s="23" t="s">
        <v>459</v>
      </c>
      <c r="F322" s="23" t="s">
        <v>460</v>
      </c>
      <c r="G322" s="23" t="s">
        <v>311</v>
      </c>
      <c r="H322" s="23" t="str">
        <f t="shared" si="4"/>
        <v>INES LAPINHA LOURENCO</v>
      </c>
    </row>
    <row r="323" spans="1:8" x14ac:dyDescent="0.25">
      <c r="A323" s="23">
        <v>147126</v>
      </c>
      <c r="B323" s="23" t="s">
        <v>456</v>
      </c>
      <c r="C323" s="23" t="s">
        <v>457</v>
      </c>
      <c r="D323" s="23" t="s">
        <v>458</v>
      </c>
      <c r="E323" s="23" t="s">
        <v>459</v>
      </c>
      <c r="F323" s="23" t="s">
        <v>467</v>
      </c>
      <c r="G323" s="23" t="s">
        <v>377</v>
      </c>
      <c r="H323" s="23" t="str">
        <f t="shared" ref="H323:H386" si="5">G323&amp;" "&amp;F323</f>
        <v>ANA FILIPA NOVAIS</v>
      </c>
    </row>
    <row r="324" spans="1:8" x14ac:dyDescent="0.25">
      <c r="A324" s="23">
        <v>125617</v>
      </c>
      <c r="B324" s="23" t="s">
        <v>456</v>
      </c>
      <c r="C324" s="23" t="s">
        <v>457</v>
      </c>
      <c r="D324" s="23" t="s">
        <v>458</v>
      </c>
      <c r="E324" s="23" t="s">
        <v>459</v>
      </c>
      <c r="F324" s="23" t="s">
        <v>462</v>
      </c>
      <c r="G324" s="23" t="s">
        <v>463</v>
      </c>
      <c r="H324" s="23" t="str">
        <f t="shared" si="5"/>
        <v>CLARA MENDES FILIPE</v>
      </c>
    </row>
    <row r="325" spans="1:8" x14ac:dyDescent="0.25">
      <c r="A325" s="25">
        <v>119716</v>
      </c>
      <c r="B325" s="25" t="s">
        <v>456</v>
      </c>
      <c r="C325" s="23" t="s">
        <v>457</v>
      </c>
      <c r="D325" s="25" t="s">
        <v>458</v>
      </c>
      <c r="E325" s="25" t="s">
        <v>459</v>
      </c>
      <c r="F325" s="25" t="s">
        <v>461</v>
      </c>
      <c r="G325" s="25" t="s">
        <v>379</v>
      </c>
      <c r="H325" s="23" t="str">
        <f t="shared" si="5"/>
        <v>FILIPA ANDREIA LOPES</v>
      </c>
    </row>
    <row r="326" spans="1:8" x14ac:dyDescent="0.25">
      <c r="A326" s="25">
        <v>128387</v>
      </c>
      <c r="B326" s="25" t="s">
        <v>456</v>
      </c>
      <c r="C326" s="23" t="s">
        <v>457</v>
      </c>
      <c r="D326" s="25" t="s">
        <v>458</v>
      </c>
      <c r="E326" s="25" t="s">
        <v>459</v>
      </c>
      <c r="F326" s="25" t="s">
        <v>464</v>
      </c>
      <c r="G326" s="25" t="s">
        <v>234</v>
      </c>
      <c r="H326" s="23" t="str">
        <f t="shared" si="5"/>
        <v>MARIA ANTUNES PAIVA</v>
      </c>
    </row>
    <row r="327" spans="1:8" x14ac:dyDescent="0.25">
      <c r="A327" s="25">
        <v>130675</v>
      </c>
      <c r="B327" s="25" t="s">
        <v>456</v>
      </c>
      <c r="C327" s="23" t="s">
        <v>457</v>
      </c>
      <c r="D327" s="25" t="s">
        <v>458</v>
      </c>
      <c r="E327" s="25" t="s">
        <v>459</v>
      </c>
      <c r="F327" s="25" t="s">
        <v>465</v>
      </c>
      <c r="G327" s="25" t="s">
        <v>466</v>
      </c>
      <c r="H327" s="23" t="str">
        <f t="shared" si="5"/>
        <v>ADRIANA SIMÕES RODRIGUES</v>
      </c>
    </row>
    <row r="328" spans="1:8" x14ac:dyDescent="0.25">
      <c r="A328" s="23">
        <v>203941</v>
      </c>
      <c r="B328" s="23" t="s">
        <v>270</v>
      </c>
      <c r="C328" s="23" t="s">
        <v>271</v>
      </c>
      <c r="D328" s="23" t="s">
        <v>272</v>
      </c>
      <c r="E328" s="23" t="s">
        <v>91</v>
      </c>
      <c r="F328" s="23" t="s">
        <v>827</v>
      </c>
      <c r="G328" s="23" t="s">
        <v>838</v>
      </c>
      <c r="H328" s="23" t="str">
        <f t="shared" si="5"/>
        <v>INES  FELIX</v>
      </c>
    </row>
    <row r="329" spans="1:8" x14ac:dyDescent="0.25">
      <c r="A329" s="23">
        <v>205077</v>
      </c>
      <c r="B329" s="23" t="s">
        <v>270</v>
      </c>
      <c r="C329" s="23" t="s">
        <v>271</v>
      </c>
      <c r="D329" s="23" t="s">
        <v>272</v>
      </c>
      <c r="E329" s="23" t="s">
        <v>91</v>
      </c>
      <c r="F329" s="23" t="s">
        <v>842</v>
      </c>
      <c r="G329" s="23" t="s">
        <v>338</v>
      </c>
      <c r="H329" s="23" t="str">
        <f t="shared" si="5"/>
        <v>RAQUEL ALI RODRIGUES</v>
      </c>
    </row>
    <row r="330" spans="1:8" x14ac:dyDescent="0.25">
      <c r="A330" s="23">
        <v>205080</v>
      </c>
      <c r="B330" s="23" t="s">
        <v>270</v>
      </c>
      <c r="C330" s="23" t="s">
        <v>271</v>
      </c>
      <c r="D330" s="23" t="s">
        <v>272</v>
      </c>
      <c r="E330" s="23" t="s">
        <v>91</v>
      </c>
      <c r="F330" s="23" t="s">
        <v>843</v>
      </c>
      <c r="G330" s="23" t="s">
        <v>844</v>
      </c>
      <c r="H330" s="23" t="str">
        <f t="shared" si="5"/>
        <v>MARIIA KRAVECHENKO</v>
      </c>
    </row>
    <row r="331" spans="1:8" x14ac:dyDescent="0.25">
      <c r="A331" s="23">
        <v>200659</v>
      </c>
      <c r="B331" s="23" t="s">
        <v>270</v>
      </c>
      <c r="C331" s="23" t="s">
        <v>271</v>
      </c>
      <c r="D331" s="23" t="s">
        <v>272</v>
      </c>
      <c r="E331" s="23" t="s">
        <v>91</v>
      </c>
      <c r="F331" s="23" t="s">
        <v>826</v>
      </c>
      <c r="G331" s="23" t="s">
        <v>480</v>
      </c>
      <c r="H331" s="23" t="str">
        <f t="shared" si="5"/>
        <v>BARBARA LEAL SA</v>
      </c>
    </row>
    <row r="332" spans="1:8" x14ac:dyDescent="0.25">
      <c r="A332" s="23">
        <v>200660</v>
      </c>
      <c r="B332" s="23" t="s">
        <v>270</v>
      </c>
      <c r="C332" s="23" t="s">
        <v>271</v>
      </c>
      <c r="D332" s="23" t="s">
        <v>272</v>
      </c>
      <c r="E332" s="23" t="s">
        <v>91</v>
      </c>
      <c r="F332" s="23" t="s">
        <v>827</v>
      </c>
      <c r="G332" s="23" t="s">
        <v>828</v>
      </c>
      <c r="H332" s="23" t="str">
        <f t="shared" si="5"/>
        <v>ANA FRANCISCA FELIX</v>
      </c>
    </row>
    <row r="333" spans="1:8" x14ac:dyDescent="0.25">
      <c r="A333" s="23">
        <v>151099</v>
      </c>
      <c r="B333" s="23" t="s">
        <v>270</v>
      </c>
      <c r="C333" s="23" t="s">
        <v>271</v>
      </c>
      <c r="D333" s="23" t="s">
        <v>272</v>
      </c>
      <c r="E333" s="23" t="s">
        <v>91</v>
      </c>
      <c r="F333" s="23" t="s">
        <v>824</v>
      </c>
      <c r="G333" s="23" t="s">
        <v>825</v>
      </c>
      <c r="H333" s="23" t="str">
        <f t="shared" si="5"/>
        <v>ALICE BEATRIZ BESSA</v>
      </c>
    </row>
    <row r="334" spans="1:8" x14ac:dyDescent="0.25">
      <c r="A334" s="23">
        <v>203980</v>
      </c>
      <c r="B334" s="23" t="s">
        <v>270</v>
      </c>
      <c r="C334" s="23" t="s">
        <v>271</v>
      </c>
      <c r="D334" s="23" t="s">
        <v>272</v>
      </c>
      <c r="E334" s="23" t="s">
        <v>91</v>
      </c>
      <c r="F334" s="23" t="s">
        <v>839</v>
      </c>
      <c r="G334" s="23" t="s">
        <v>390</v>
      </c>
      <c r="H334" s="23" t="str">
        <f t="shared" si="5"/>
        <v>HELENA HENRIQUES MENDONCA</v>
      </c>
    </row>
    <row r="335" spans="1:8" x14ac:dyDescent="0.25">
      <c r="A335" s="23">
        <v>205078</v>
      </c>
      <c r="B335" s="23" t="s">
        <v>270</v>
      </c>
      <c r="C335" s="23" t="s">
        <v>271</v>
      </c>
      <c r="D335" s="23" t="s">
        <v>272</v>
      </c>
      <c r="E335" s="23" t="s">
        <v>91</v>
      </c>
      <c r="F335" s="23" t="s">
        <v>348</v>
      </c>
      <c r="G335" s="23" t="s">
        <v>349</v>
      </c>
      <c r="H335" s="23" t="str">
        <f t="shared" si="5"/>
        <v>ANA MARGARIDA CARDOSO</v>
      </c>
    </row>
    <row r="336" spans="1:8" x14ac:dyDescent="0.25">
      <c r="A336" s="23">
        <v>206016</v>
      </c>
      <c r="B336" s="23" t="s">
        <v>270</v>
      </c>
      <c r="C336" s="23" t="s">
        <v>271</v>
      </c>
      <c r="D336" s="23" t="s">
        <v>272</v>
      </c>
      <c r="E336" s="23" t="s">
        <v>91</v>
      </c>
      <c r="F336" s="23" t="s">
        <v>352</v>
      </c>
      <c r="G336" s="23" t="s">
        <v>353</v>
      </c>
      <c r="H336" s="23" t="str">
        <f t="shared" si="5"/>
        <v>INES ISABEL GUMARAES</v>
      </c>
    </row>
    <row r="337" spans="1:8" x14ac:dyDescent="0.25">
      <c r="A337" s="23">
        <v>205079</v>
      </c>
      <c r="B337" s="23" t="s">
        <v>270</v>
      </c>
      <c r="C337" s="23" t="s">
        <v>271</v>
      </c>
      <c r="D337" s="23" t="s">
        <v>272</v>
      </c>
      <c r="E337" s="23" t="s">
        <v>91</v>
      </c>
      <c r="F337" s="23" t="s">
        <v>350</v>
      </c>
      <c r="G337" s="23" t="s">
        <v>351</v>
      </c>
      <c r="H337" s="23" t="str">
        <f t="shared" si="5"/>
        <v>ANA BEATRIZ SILVA</v>
      </c>
    </row>
    <row r="338" spans="1:8" x14ac:dyDescent="0.25">
      <c r="A338" s="23">
        <v>147128</v>
      </c>
      <c r="B338" s="23" t="s">
        <v>270</v>
      </c>
      <c r="C338" s="23" t="s">
        <v>271</v>
      </c>
      <c r="D338" s="23" t="s">
        <v>272</v>
      </c>
      <c r="E338" s="23" t="s">
        <v>91</v>
      </c>
      <c r="F338" s="23" t="s">
        <v>823</v>
      </c>
      <c r="G338" s="23" t="s">
        <v>812</v>
      </c>
      <c r="H338" s="23" t="str">
        <f t="shared" si="5"/>
        <v>GABRIELA MACHADO RIBEIRO</v>
      </c>
    </row>
    <row r="339" spans="1:8" x14ac:dyDescent="0.25">
      <c r="A339" s="23">
        <v>128715</v>
      </c>
      <c r="B339" s="23" t="s">
        <v>270</v>
      </c>
      <c r="C339" s="23" t="s">
        <v>271</v>
      </c>
      <c r="D339" s="23" t="s">
        <v>272</v>
      </c>
      <c r="E339" s="23" t="s">
        <v>91</v>
      </c>
      <c r="F339" s="23" t="s">
        <v>350</v>
      </c>
      <c r="G339" s="23" t="s">
        <v>811</v>
      </c>
      <c r="H339" s="23" t="str">
        <f t="shared" si="5"/>
        <v>RITA MANUELA SILVA</v>
      </c>
    </row>
    <row r="340" spans="1:8" x14ac:dyDescent="0.25">
      <c r="A340" s="23">
        <v>132547</v>
      </c>
      <c r="B340" s="23" t="s">
        <v>270</v>
      </c>
      <c r="C340" s="23" t="s">
        <v>271</v>
      </c>
      <c r="D340" s="23" t="s">
        <v>272</v>
      </c>
      <c r="E340" s="23" t="s">
        <v>91</v>
      </c>
      <c r="F340" s="23" t="s">
        <v>356</v>
      </c>
      <c r="G340" s="23" t="s">
        <v>644</v>
      </c>
      <c r="H340" s="23" t="str">
        <f t="shared" si="5"/>
        <v>MARIA BEATRIZ BROCHADO</v>
      </c>
    </row>
    <row r="341" spans="1:8" x14ac:dyDescent="0.25">
      <c r="A341" s="23">
        <v>126262</v>
      </c>
      <c r="B341" s="23" t="s">
        <v>270</v>
      </c>
      <c r="C341" s="23" t="s">
        <v>271</v>
      </c>
      <c r="D341" s="23" t="s">
        <v>272</v>
      </c>
      <c r="E341" s="23" t="s">
        <v>91</v>
      </c>
      <c r="F341" s="23" t="s">
        <v>808</v>
      </c>
      <c r="G341" s="23" t="s">
        <v>230</v>
      </c>
      <c r="H341" s="23" t="str">
        <f t="shared" si="5"/>
        <v>MARIANA GONCALVES CARVALHO</v>
      </c>
    </row>
    <row r="342" spans="1:8" x14ac:dyDescent="0.25">
      <c r="A342" s="23">
        <v>125651</v>
      </c>
      <c r="B342" s="23" t="s">
        <v>270</v>
      </c>
      <c r="C342" s="23" t="s">
        <v>271</v>
      </c>
      <c r="D342" s="23" t="s">
        <v>272</v>
      </c>
      <c r="E342" s="23" t="s">
        <v>91</v>
      </c>
      <c r="F342" s="23" t="s">
        <v>805</v>
      </c>
      <c r="G342" s="23" t="s">
        <v>314</v>
      </c>
      <c r="H342" s="23" t="str">
        <f t="shared" si="5"/>
        <v xml:space="preserve">MAFALDA VENTURA AZEVEDO </v>
      </c>
    </row>
    <row r="343" spans="1:8" x14ac:dyDescent="0.25">
      <c r="A343" s="23">
        <v>128716</v>
      </c>
      <c r="B343" s="23" t="s">
        <v>270</v>
      </c>
      <c r="C343" s="23" t="s">
        <v>271</v>
      </c>
      <c r="D343" s="23" t="s">
        <v>272</v>
      </c>
      <c r="E343" s="23" t="s">
        <v>91</v>
      </c>
      <c r="F343" s="23" t="s">
        <v>786</v>
      </c>
      <c r="G343" s="23" t="s">
        <v>812</v>
      </c>
      <c r="H343" s="23" t="str">
        <f t="shared" si="5"/>
        <v>GABRIELA MENDES FERREIRA</v>
      </c>
    </row>
    <row r="344" spans="1:8" x14ac:dyDescent="0.25">
      <c r="A344" s="23">
        <v>126201</v>
      </c>
      <c r="B344" s="23" t="s">
        <v>270</v>
      </c>
      <c r="C344" s="23" t="s">
        <v>271</v>
      </c>
      <c r="D344" s="23" t="s">
        <v>272</v>
      </c>
      <c r="E344" s="23" t="s">
        <v>91</v>
      </c>
      <c r="F344" s="23" t="s">
        <v>807</v>
      </c>
      <c r="G344" s="23" t="s">
        <v>244</v>
      </c>
      <c r="H344" s="23" t="str">
        <f t="shared" si="5"/>
        <v>BEATRIZ CERQUEIRA TEIXEIRA</v>
      </c>
    </row>
    <row r="345" spans="1:8" x14ac:dyDescent="0.25">
      <c r="A345" s="23">
        <v>119832</v>
      </c>
      <c r="B345" s="23" t="s">
        <v>270</v>
      </c>
      <c r="C345" s="23" t="s">
        <v>271</v>
      </c>
      <c r="D345" s="23" t="s">
        <v>272</v>
      </c>
      <c r="E345" s="23" t="s">
        <v>91</v>
      </c>
      <c r="F345" s="23" t="s">
        <v>801</v>
      </c>
      <c r="G345" s="23" t="s">
        <v>787</v>
      </c>
      <c r="H345" s="23" t="str">
        <f t="shared" si="5"/>
        <v>TELMA BARROS TEIXEIRA</v>
      </c>
    </row>
    <row r="346" spans="1:8" x14ac:dyDescent="0.25">
      <c r="A346" s="23">
        <v>119467</v>
      </c>
      <c r="B346" s="23" t="s">
        <v>270</v>
      </c>
      <c r="C346" s="23" t="s">
        <v>271</v>
      </c>
      <c r="D346" s="23" t="s">
        <v>272</v>
      </c>
      <c r="E346" s="23" t="s">
        <v>91</v>
      </c>
      <c r="F346" s="23" t="s">
        <v>796</v>
      </c>
      <c r="G346" s="23" t="s">
        <v>797</v>
      </c>
      <c r="H346" s="23" t="str">
        <f t="shared" si="5"/>
        <v>MARIANA  SILVA TEIXEIRA</v>
      </c>
    </row>
    <row r="347" spans="1:8" x14ac:dyDescent="0.25">
      <c r="A347" s="23">
        <v>119833</v>
      </c>
      <c r="B347" s="23" t="s">
        <v>270</v>
      </c>
      <c r="C347" s="23" t="s">
        <v>271</v>
      </c>
      <c r="D347" s="23" t="s">
        <v>272</v>
      </c>
      <c r="E347" s="23" t="s">
        <v>91</v>
      </c>
      <c r="F347" s="23" t="s">
        <v>350</v>
      </c>
      <c r="G347" s="23" t="s">
        <v>802</v>
      </c>
      <c r="H347" s="23" t="str">
        <f t="shared" si="5"/>
        <v>LARA MONICA SILVA</v>
      </c>
    </row>
    <row r="348" spans="1:8" x14ac:dyDescent="0.25">
      <c r="A348" s="31">
        <v>104416</v>
      </c>
      <c r="B348" s="23" t="s">
        <v>270</v>
      </c>
      <c r="C348" s="23" t="s">
        <v>271</v>
      </c>
      <c r="D348" s="23" t="s">
        <v>272</v>
      </c>
      <c r="E348" s="23" t="s">
        <v>91</v>
      </c>
      <c r="F348" s="23" t="s">
        <v>786</v>
      </c>
      <c r="G348" s="23" t="s">
        <v>787</v>
      </c>
      <c r="H348" s="23" t="str">
        <f t="shared" si="5"/>
        <v>TELMA MENDES FERREIRA</v>
      </c>
    </row>
    <row r="349" spans="1:8" x14ac:dyDescent="0.25">
      <c r="A349" s="23">
        <v>104418</v>
      </c>
      <c r="B349" s="23" t="s">
        <v>270</v>
      </c>
      <c r="C349" s="23" t="s">
        <v>271</v>
      </c>
      <c r="D349" s="23" t="s">
        <v>272</v>
      </c>
      <c r="E349" s="23" t="s">
        <v>91</v>
      </c>
      <c r="F349" s="23" t="s">
        <v>788</v>
      </c>
      <c r="G349" s="23" t="s">
        <v>314</v>
      </c>
      <c r="H349" s="23" t="str">
        <f t="shared" si="5"/>
        <v>MAFALDA FERREIRA MAGALHAES</v>
      </c>
    </row>
    <row r="350" spans="1:8" x14ac:dyDescent="0.25">
      <c r="A350" s="23">
        <v>119828</v>
      </c>
      <c r="B350" s="23" t="s">
        <v>270</v>
      </c>
      <c r="C350" s="23" t="s">
        <v>271</v>
      </c>
      <c r="D350" s="23" t="s">
        <v>272</v>
      </c>
      <c r="E350" s="23" t="s">
        <v>91</v>
      </c>
      <c r="F350" s="23" t="s">
        <v>799</v>
      </c>
      <c r="G350" s="23" t="s">
        <v>800</v>
      </c>
      <c r="H350" s="23" t="str">
        <f t="shared" si="5"/>
        <v>FRANCISCA LURDES MAGALHAES</v>
      </c>
    </row>
    <row r="351" spans="1:8" x14ac:dyDescent="0.25">
      <c r="A351" s="23">
        <v>119827</v>
      </c>
      <c r="B351" s="23" t="s">
        <v>270</v>
      </c>
      <c r="C351" s="23" t="s">
        <v>271</v>
      </c>
      <c r="D351" s="23" t="s">
        <v>272</v>
      </c>
      <c r="E351" s="23" t="s">
        <v>91</v>
      </c>
      <c r="F351" s="23" t="s">
        <v>798</v>
      </c>
      <c r="G351" s="23" t="s">
        <v>266</v>
      </c>
      <c r="H351" s="23" t="str">
        <f t="shared" si="5"/>
        <v>CATARINA CUNHA SOUSA</v>
      </c>
    </row>
    <row r="352" spans="1:8" x14ac:dyDescent="0.25">
      <c r="A352" s="23">
        <v>106263</v>
      </c>
      <c r="B352" s="23" t="s">
        <v>270</v>
      </c>
      <c r="C352" s="23" t="s">
        <v>271</v>
      </c>
      <c r="D352" s="23" t="s">
        <v>272</v>
      </c>
      <c r="E352" s="23" t="s">
        <v>91</v>
      </c>
      <c r="F352" s="23" t="s">
        <v>791</v>
      </c>
      <c r="G352" s="23" t="s">
        <v>792</v>
      </c>
      <c r="H352" s="23" t="str">
        <f t="shared" si="5"/>
        <v>ANA ISABEL BAPTISTA</v>
      </c>
    </row>
    <row r="353" spans="1:8" x14ac:dyDescent="0.25">
      <c r="A353" s="23">
        <v>119826</v>
      </c>
      <c r="B353" s="23" t="s">
        <v>270</v>
      </c>
      <c r="C353" s="23" t="s">
        <v>271</v>
      </c>
      <c r="D353" s="23" t="s">
        <v>272</v>
      </c>
      <c r="E353" s="23" t="s">
        <v>91</v>
      </c>
      <c r="F353" s="23" t="s">
        <v>275</v>
      </c>
      <c r="G353" s="23" t="s">
        <v>349</v>
      </c>
      <c r="H353" s="23" t="str">
        <f t="shared" si="5"/>
        <v>ANA MARGARIDA TEIXEIRA</v>
      </c>
    </row>
    <row r="354" spans="1:8" x14ac:dyDescent="0.25">
      <c r="A354" s="23">
        <v>203983</v>
      </c>
      <c r="B354" s="23" t="s">
        <v>270</v>
      </c>
      <c r="C354" s="23" t="s">
        <v>271</v>
      </c>
      <c r="D354" s="23" t="s">
        <v>272</v>
      </c>
      <c r="E354" s="23" t="s">
        <v>91</v>
      </c>
      <c r="F354" s="23" t="s">
        <v>841</v>
      </c>
      <c r="G354" s="23" t="s">
        <v>342</v>
      </c>
      <c r="H354" s="23" t="str">
        <f t="shared" si="5"/>
        <v>JOANA FERNADES</v>
      </c>
    </row>
    <row r="355" spans="1:8" x14ac:dyDescent="0.25">
      <c r="A355" s="20">
        <v>203982</v>
      </c>
      <c r="B355" s="25" t="s">
        <v>270</v>
      </c>
      <c r="C355" s="23" t="s">
        <v>271</v>
      </c>
      <c r="D355" s="25" t="s">
        <v>272</v>
      </c>
      <c r="E355" s="25" t="s">
        <v>91</v>
      </c>
      <c r="F355" s="25" t="s">
        <v>840</v>
      </c>
      <c r="G355" s="25" t="s">
        <v>255</v>
      </c>
      <c r="H355" s="23" t="str">
        <f t="shared" si="5"/>
        <v>MARGARIDA RIBEIRO GOMES</v>
      </c>
    </row>
    <row r="356" spans="1:8" x14ac:dyDescent="0.25">
      <c r="A356" s="20">
        <v>118315</v>
      </c>
      <c r="B356" s="25" t="s">
        <v>270</v>
      </c>
      <c r="C356" s="23" t="s">
        <v>271</v>
      </c>
      <c r="D356" s="25" t="s">
        <v>272</v>
      </c>
      <c r="E356" s="25" t="s">
        <v>91</v>
      </c>
      <c r="F356" s="25" t="s">
        <v>795</v>
      </c>
      <c r="G356" s="25" t="s">
        <v>509</v>
      </c>
      <c r="H356" s="23" t="str">
        <f t="shared" si="5"/>
        <v>LAURA RIBEIRO CUNHA</v>
      </c>
    </row>
    <row r="357" spans="1:8" x14ac:dyDescent="0.25">
      <c r="A357" s="32">
        <v>206017</v>
      </c>
      <c r="B357" s="23" t="s">
        <v>270</v>
      </c>
      <c r="C357" s="23" t="s">
        <v>271</v>
      </c>
      <c r="D357" s="23" t="s">
        <v>272</v>
      </c>
      <c r="E357" s="23" t="s">
        <v>91</v>
      </c>
      <c r="F357" s="43" t="s">
        <v>845</v>
      </c>
      <c r="G357" s="43" t="s">
        <v>528</v>
      </c>
      <c r="H357" s="23" t="str">
        <f t="shared" si="5"/>
        <v>RITA DIOGO</v>
      </c>
    </row>
    <row r="358" spans="1:8" x14ac:dyDescent="0.25">
      <c r="A358" s="32">
        <v>207694</v>
      </c>
      <c r="B358" s="23" t="s">
        <v>270</v>
      </c>
      <c r="C358" s="23" t="s">
        <v>271</v>
      </c>
      <c r="D358" s="23" t="s">
        <v>272</v>
      </c>
      <c r="E358" s="23" t="s">
        <v>91</v>
      </c>
      <c r="F358" s="43" t="s">
        <v>849</v>
      </c>
      <c r="G358" s="43" t="s">
        <v>342</v>
      </c>
      <c r="H358" s="23" t="str">
        <f t="shared" si="5"/>
        <v>JOANA GONÇALVES</v>
      </c>
    </row>
    <row r="359" spans="1:8" x14ac:dyDescent="0.25">
      <c r="A359" s="32">
        <v>207691</v>
      </c>
      <c r="B359" s="23" t="s">
        <v>270</v>
      </c>
      <c r="C359" s="23" t="s">
        <v>271</v>
      </c>
      <c r="D359" s="23" t="s">
        <v>272</v>
      </c>
      <c r="E359" s="23" t="s">
        <v>91</v>
      </c>
      <c r="F359" s="33" t="s">
        <v>356</v>
      </c>
      <c r="G359" s="33" t="s">
        <v>314</v>
      </c>
      <c r="H359" s="23" t="str">
        <f t="shared" si="5"/>
        <v>MAFALDA BROCHADO</v>
      </c>
    </row>
    <row r="360" spans="1:8" x14ac:dyDescent="0.25">
      <c r="A360" s="32">
        <v>207395</v>
      </c>
      <c r="B360" s="23" t="s">
        <v>270</v>
      </c>
      <c r="C360" s="23" t="s">
        <v>271</v>
      </c>
      <c r="D360" s="23" t="s">
        <v>272</v>
      </c>
      <c r="E360" s="23" t="s">
        <v>91</v>
      </c>
      <c r="F360" s="33" t="s">
        <v>848</v>
      </c>
      <c r="G360" s="33" t="s">
        <v>314</v>
      </c>
      <c r="H360" s="23" t="str">
        <f t="shared" si="5"/>
        <v>MAFALDA SAMPAIO</v>
      </c>
    </row>
    <row r="361" spans="1:8" x14ac:dyDescent="0.25">
      <c r="A361" s="32">
        <v>207692</v>
      </c>
      <c r="B361" s="23" t="s">
        <v>270</v>
      </c>
      <c r="C361" s="23" t="s">
        <v>271</v>
      </c>
      <c r="D361" s="23" t="s">
        <v>272</v>
      </c>
      <c r="E361" s="23" t="s">
        <v>91</v>
      </c>
      <c r="F361" s="33" t="s">
        <v>848</v>
      </c>
      <c r="G361" s="33" t="s">
        <v>228</v>
      </c>
      <c r="H361" s="23" t="str">
        <f t="shared" si="5"/>
        <v>MATILDE SAMPAIO</v>
      </c>
    </row>
    <row r="362" spans="1:8" x14ac:dyDescent="0.25">
      <c r="A362" s="32">
        <v>207693</v>
      </c>
      <c r="B362" s="23" t="s">
        <v>270</v>
      </c>
      <c r="C362" s="23" t="s">
        <v>271</v>
      </c>
      <c r="D362" s="23" t="s">
        <v>272</v>
      </c>
      <c r="E362" s="23" t="s">
        <v>91</v>
      </c>
      <c r="F362" s="33" t="s">
        <v>273</v>
      </c>
      <c r="G362" s="33" t="s">
        <v>480</v>
      </c>
      <c r="H362" s="23" t="str">
        <f t="shared" si="5"/>
        <v>BARBARA SOUSA</v>
      </c>
    </row>
    <row r="363" spans="1:8" x14ac:dyDescent="0.25">
      <c r="A363" s="20">
        <v>209741</v>
      </c>
      <c r="B363" s="23" t="s">
        <v>270</v>
      </c>
      <c r="C363" s="23" t="s">
        <v>271</v>
      </c>
      <c r="D363" s="23" t="s">
        <v>272</v>
      </c>
      <c r="E363" s="23" t="s">
        <v>91</v>
      </c>
      <c r="F363" s="21" t="s">
        <v>861</v>
      </c>
      <c r="G363" s="21" t="s">
        <v>314</v>
      </c>
      <c r="H363" s="23" t="str">
        <f t="shared" si="5"/>
        <v>MAFALDA ESTEBAINHA FARIA</v>
      </c>
    </row>
    <row r="364" spans="1:8" x14ac:dyDescent="0.25">
      <c r="A364" s="23">
        <v>209739</v>
      </c>
      <c r="B364" s="23" t="s">
        <v>270</v>
      </c>
      <c r="C364" s="23" t="s">
        <v>271</v>
      </c>
      <c r="D364" s="23" t="s">
        <v>272</v>
      </c>
      <c r="E364" s="23" t="s">
        <v>91</v>
      </c>
      <c r="F364" s="23" t="s">
        <v>859</v>
      </c>
      <c r="G364" s="23" t="s">
        <v>860</v>
      </c>
      <c r="H364" s="23" t="str">
        <f t="shared" si="5"/>
        <v>LARA FILIPA CUNHA</v>
      </c>
    </row>
    <row r="365" spans="1:8" x14ac:dyDescent="0.25">
      <c r="A365" s="23">
        <v>209734</v>
      </c>
      <c r="B365" s="23" t="s">
        <v>270</v>
      </c>
      <c r="C365" s="23" t="s">
        <v>271</v>
      </c>
      <c r="D365" s="23" t="s">
        <v>272</v>
      </c>
      <c r="E365" s="23" t="s">
        <v>91</v>
      </c>
      <c r="F365" s="23" t="s">
        <v>275</v>
      </c>
      <c r="G365" s="23" t="s">
        <v>349</v>
      </c>
      <c r="H365" s="23" t="str">
        <f t="shared" si="5"/>
        <v>ANA MARGARIDA TEIXEIRA</v>
      </c>
    </row>
    <row r="366" spans="1:8" x14ac:dyDescent="0.25">
      <c r="A366" s="23">
        <v>209740</v>
      </c>
      <c r="B366" s="23" t="s">
        <v>270</v>
      </c>
      <c r="C366" s="23" t="s">
        <v>271</v>
      </c>
      <c r="D366" s="23" t="s">
        <v>272</v>
      </c>
      <c r="E366" s="23" t="s">
        <v>91</v>
      </c>
      <c r="F366" s="23" t="s">
        <v>1196</v>
      </c>
      <c r="G366" s="23" t="s">
        <v>399</v>
      </c>
      <c r="H366" s="23" t="str">
        <f t="shared" si="5"/>
        <v>LEONOR PEREIRA ALVES</v>
      </c>
    </row>
    <row r="367" spans="1:8" x14ac:dyDescent="0.25">
      <c r="A367" s="23">
        <v>209743</v>
      </c>
      <c r="B367" s="23" t="s">
        <v>270</v>
      </c>
      <c r="C367" s="23" t="s">
        <v>271</v>
      </c>
      <c r="D367" s="23" t="s">
        <v>272</v>
      </c>
      <c r="E367" s="23" t="s">
        <v>91</v>
      </c>
      <c r="F367" s="23" t="s">
        <v>275</v>
      </c>
      <c r="G367" s="23" t="s">
        <v>276</v>
      </c>
      <c r="H367" s="23" t="str">
        <f t="shared" si="5"/>
        <v>MARIA DAVID TEIXEIRA</v>
      </c>
    </row>
    <row r="368" spans="1:8" x14ac:dyDescent="0.25">
      <c r="A368" s="23">
        <v>212474</v>
      </c>
      <c r="B368" s="23" t="s">
        <v>270</v>
      </c>
      <c r="C368" s="23" t="s">
        <v>271</v>
      </c>
      <c r="D368" s="23" t="s">
        <v>272</v>
      </c>
      <c r="E368" s="23" t="s">
        <v>91</v>
      </c>
      <c r="F368" s="23" t="s">
        <v>1197</v>
      </c>
      <c r="G368" s="23" t="s">
        <v>344</v>
      </c>
      <c r="H368" s="23" t="str">
        <f t="shared" si="5"/>
        <v>SOFIA FREITAS PINTO</v>
      </c>
    </row>
    <row r="369" spans="1:8" x14ac:dyDescent="0.25">
      <c r="A369" s="23">
        <v>215095</v>
      </c>
      <c r="B369" s="23" t="s">
        <v>270</v>
      </c>
      <c r="C369" s="23" t="s">
        <v>271</v>
      </c>
      <c r="D369" s="23" t="s">
        <v>272</v>
      </c>
      <c r="E369" s="23" t="s">
        <v>91</v>
      </c>
      <c r="F369" s="23" t="s">
        <v>881</v>
      </c>
      <c r="G369" s="23" t="s">
        <v>882</v>
      </c>
      <c r="H369" s="23" t="str">
        <f t="shared" si="5"/>
        <v>ANA CAROLINA ARAÚJO</v>
      </c>
    </row>
    <row r="370" spans="1:8" x14ac:dyDescent="0.25">
      <c r="A370" s="23">
        <v>209737</v>
      </c>
      <c r="B370" s="23" t="s">
        <v>270</v>
      </c>
      <c r="C370" s="23" t="s">
        <v>271</v>
      </c>
      <c r="D370" s="23" t="s">
        <v>272</v>
      </c>
      <c r="E370" s="23" t="s">
        <v>91</v>
      </c>
      <c r="F370" s="23" t="s">
        <v>273</v>
      </c>
      <c r="G370" s="23" t="s">
        <v>274</v>
      </c>
      <c r="H370" s="23" t="str">
        <f t="shared" si="5"/>
        <v>INÊS FILIPA SOUSA</v>
      </c>
    </row>
    <row r="371" spans="1:8" x14ac:dyDescent="0.25">
      <c r="A371" s="23">
        <v>215100</v>
      </c>
      <c r="B371" s="23" t="s">
        <v>270</v>
      </c>
      <c r="C371" s="23" t="s">
        <v>271</v>
      </c>
      <c r="D371" s="23" t="s">
        <v>272</v>
      </c>
      <c r="E371" s="23" t="s">
        <v>91</v>
      </c>
      <c r="F371" s="23" t="s">
        <v>883</v>
      </c>
      <c r="G371" s="23" t="s">
        <v>884</v>
      </c>
      <c r="H371" s="23" t="str">
        <f t="shared" si="5"/>
        <v>JOANA MIGUEL MACHADO</v>
      </c>
    </row>
    <row r="372" spans="1:8" x14ac:dyDescent="0.25">
      <c r="A372" s="23">
        <v>209746</v>
      </c>
      <c r="B372" s="23" t="s">
        <v>270</v>
      </c>
      <c r="C372" s="23" t="s">
        <v>271</v>
      </c>
      <c r="D372" s="23" t="s">
        <v>272</v>
      </c>
      <c r="E372" s="23" t="s">
        <v>91</v>
      </c>
      <c r="F372" s="23" t="s">
        <v>859</v>
      </c>
      <c r="G372" s="23" t="s">
        <v>862</v>
      </c>
      <c r="H372" s="23" t="str">
        <f t="shared" si="5"/>
        <v>MARIA INÊS CUNHA</v>
      </c>
    </row>
    <row r="373" spans="1:8" x14ac:dyDescent="0.25">
      <c r="A373" s="21">
        <v>213637</v>
      </c>
      <c r="B373" s="23" t="s">
        <v>270</v>
      </c>
      <c r="C373" s="23" t="s">
        <v>271</v>
      </c>
      <c r="D373" s="23" t="s">
        <v>272</v>
      </c>
      <c r="E373" s="23" t="s">
        <v>91</v>
      </c>
      <c r="F373" s="21" t="s">
        <v>877</v>
      </c>
      <c r="G373" s="21" t="s">
        <v>311</v>
      </c>
      <c r="H373" s="23" t="str">
        <f t="shared" si="5"/>
        <v>INES OLIVEIRA XAVIER</v>
      </c>
    </row>
    <row r="374" spans="1:8" x14ac:dyDescent="0.25">
      <c r="A374" s="21">
        <v>213639</v>
      </c>
      <c r="B374" s="23" t="s">
        <v>270</v>
      </c>
      <c r="C374" s="23" t="s">
        <v>271</v>
      </c>
      <c r="D374" s="23" t="s">
        <v>272</v>
      </c>
      <c r="E374" s="23" t="s">
        <v>91</v>
      </c>
      <c r="F374" s="21" t="s">
        <v>878</v>
      </c>
      <c r="G374" s="21" t="s">
        <v>255</v>
      </c>
      <c r="H374" s="23" t="str">
        <f t="shared" si="5"/>
        <v>MARGARIDA GUADALUPE CASTRO</v>
      </c>
    </row>
    <row r="375" spans="1:8" x14ac:dyDescent="0.25">
      <c r="A375" s="24">
        <v>104948</v>
      </c>
      <c r="B375" s="23" t="s">
        <v>270</v>
      </c>
      <c r="C375" s="23" t="s">
        <v>271</v>
      </c>
      <c r="D375" s="23" t="s">
        <v>272</v>
      </c>
      <c r="E375" s="23" t="s">
        <v>91</v>
      </c>
      <c r="F375" s="21" t="s">
        <v>790</v>
      </c>
      <c r="G375" s="21" t="s">
        <v>377</v>
      </c>
      <c r="H375" s="23" t="str">
        <f t="shared" si="5"/>
        <v>ANA RAQUEL AZEVEDO</v>
      </c>
    </row>
    <row r="376" spans="1:8" x14ac:dyDescent="0.25">
      <c r="A376" s="23">
        <v>131115</v>
      </c>
      <c r="B376" s="23" t="s">
        <v>270</v>
      </c>
      <c r="C376" s="23" t="s">
        <v>271</v>
      </c>
      <c r="D376" s="23" t="s">
        <v>272</v>
      </c>
      <c r="E376" s="23" t="s">
        <v>91</v>
      </c>
      <c r="F376" s="21" t="s">
        <v>815</v>
      </c>
      <c r="G376" s="21" t="s">
        <v>377</v>
      </c>
      <c r="H376" s="23" t="str">
        <f t="shared" si="5"/>
        <v>ANA CLAUDIA ARAUJO</v>
      </c>
    </row>
    <row r="377" spans="1:8" x14ac:dyDescent="0.25">
      <c r="A377" s="21">
        <v>213636</v>
      </c>
      <c r="B377" s="23" t="s">
        <v>270</v>
      </c>
      <c r="C377" s="23" t="s">
        <v>271</v>
      </c>
      <c r="D377" s="23" t="s">
        <v>272</v>
      </c>
      <c r="E377" s="23" t="s">
        <v>91</v>
      </c>
      <c r="F377" s="23" t="s">
        <v>876</v>
      </c>
      <c r="G377" s="23" t="s">
        <v>377</v>
      </c>
      <c r="H377" s="23" t="str">
        <f t="shared" si="5"/>
        <v>ANA GABRIELA BONIFACIO</v>
      </c>
    </row>
    <row r="378" spans="1:8" x14ac:dyDescent="0.25">
      <c r="A378" s="21">
        <v>217795</v>
      </c>
      <c r="B378" s="23" t="s">
        <v>270</v>
      </c>
      <c r="C378" s="23" t="s">
        <v>271</v>
      </c>
      <c r="D378" s="23" t="s">
        <v>272</v>
      </c>
      <c r="E378" s="23" t="s">
        <v>91</v>
      </c>
      <c r="F378" s="23" t="s">
        <v>887</v>
      </c>
      <c r="G378" s="23" t="s">
        <v>642</v>
      </c>
      <c r="H378" s="23" t="str">
        <f t="shared" si="5"/>
        <v>LUANA CARVALHO MAGALHAES</v>
      </c>
    </row>
    <row r="379" spans="1:8" x14ac:dyDescent="0.25">
      <c r="A379" s="20">
        <v>119121</v>
      </c>
      <c r="B379" s="23" t="s">
        <v>259</v>
      </c>
      <c r="C379" s="23" t="s">
        <v>92</v>
      </c>
      <c r="D379" s="23" t="s">
        <v>260</v>
      </c>
      <c r="E379" s="23" t="s">
        <v>261</v>
      </c>
      <c r="F379" s="21" t="s">
        <v>309</v>
      </c>
      <c r="G379" s="21" t="s">
        <v>432</v>
      </c>
      <c r="H379" s="23" t="str">
        <f t="shared" si="5"/>
        <v>ANA RITA SANTOS</v>
      </c>
    </row>
    <row r="380" spans="1:8" x14ac:dyDescent="0.25">
      <c r="A380" s="21">
        <v>122228</v>
      </c>
      <c r="B380" s="23" t="s">
        <v>259</v>
      </c>
      <c r="C380" s="23" t="s">
        <v>92</v>
      </c>
      <c r="D380" s="23" t="s">
        <v>260</v>
      </c>
      <c r="E380" s="23" t="s">
        <v>261</v>
      </c>
      <c r="F380" s="21" t="s">
        <v>681</v>
      </c>
      <c r="G380" s="21" t="s">
        <v>284</v>
      </c>
      <c r="H380" s="23" t="str">
        <f t="shared" si="5"/>
        <v>MARTA RIBEIRO DIAS</v>
      </c>
    </row>
    <row r="381" spans="1:8" x14ac:dyDescent="0.25">
      <c r="A381" s="23">
        <v>112332</v>
      </c>
      <c r="B381" s="23" t="s">
        <v>259</v>
      </c>
      <c r="C381" s="23" t="s">
        <v>92</v>
      </c>
      <c r="D381" s="23" t="s">
        <v>260</v>
      </c>
      <c r="E381" s="23" t="s">
        <v>261</v>
      </c>
      <c r="F381" s="23" t="s">
        <v>665</v>
      </c>
      <c r="G381" s="23" t="s">
        <v>480</v>
      </c>
      <c r="H381" s="23" t="str">
        <f t="shared" si="5"/>
        <v>BARBARA NOGUEIRA DA COSTA</v>
      </c>
    </row>
    <row r="382" spans="1:8" x14ac:dyDescent="0.25">
      <c r="A382" s="23">
        <v>120910</v>
      </c>
      <c r="B382" s="23" t="s">
        <v>259</v>
      </c>
      <c r="C382" s="23" t="s">
        <v>92</v>
      </c>
      <c r="D382" s="23" t="s">
        <v>260</v>
      </c>
      <c r="E382" s="23" t="s">
        <v>261</v>
      </c>
      <c r="F382" s="23" t="s">
        <v>678</v>
      </c>
      <c r="G382" s="23" t="s">
        <v>679</v>
      </c>
      <c r="H382" s="23" t="str">
        <f t="shared" si="5"/>
        <v>BRUNA MELO GARCIA</v>
      </c>
    </row>
    <row r="383" spans="1:8" x14ac:dyDescent="0.25">
      <c r="A383" s="23">
        <v>119598</v>
      </c>
      <c r="B383" s="23" t="s">
        <v>259</v>
      </c>
      <c r="C383" s="23" t="s">
        <v>92</v>
      </c>
      <c r="D383" s="23" t="s">
        <v>260</v>
      </c>
      <c r="E383" s="23" t="s">
        <v>261</v>
      </c>
      <c r="F383" s="23" t="s">
        <v>674</v>
      </c>
      <c r="G383" s="23" t="s">
        <v>675</v>
      </c>
      <c r="H383" s="23" t="str">
        <f t="shared" si="5"/>
        <v>MARIA LEONOR MIRANDA</v>
      </c>
    </row>
    <row r="384" spans="1:8" x14ac:dyDescent="0.25">
      <c r="A384" s="23">
        <v>106601</v>
      </c>
      <c r="B384" s="23" t="s">
        <v>259</v>
      </c>
      <c r="C384" s="23" t="s">
        <v>92</v>
      </c>
      <c r="D384" s="23" t="s">
        <v>260</v>
      </c>
      <c r="E384" s="23" t="s">
        <v>261</v>
      </c>
      <c r="F384" s="23" t="s">
        <v>654</v>
      </c>
      <c r="G384" s="23" t="s">
        <v>234</v>
      </c>
      <c r="H384" s="23" t="str">
        <f t="shared" si="5"/>
        <v>MARIA QUEIROGA MARTINS</v>
      </c>
    </row>
    <row r="385" spans="1:8" x14ac:dyDescent="0.25">
      <c r="A385" s="23">
        <v>121167</v>
      </c>
      <c r="B385" s="23" t="s">
        <v>259</v>
      </c>
      <c r="C385" s="23" t="s">
        <v>92</v>
      </c>
      <c r="D385" s="23" t="s">
        <v>260</v>
      </c>
      <c r="E385" s="23" t="s">
        <v>261</v>
      </c>
      <c r="F385" s="23" t="s">
        <v>680</v>
      </c>
      <c r="G385" s="23" t="s">
        <v>379</v>
      </c>
      <c r="H385" s="23" t="str">
        <f t="shared" si="5"/>
        <v>FILIPA MORGADINHO COELHO</v>
      </c>
    </row>
    <row r="386" spans="1:8" x14ac:dyDescent="0.25">
      <c r="A386" s="23">
        <v>126313</v>
      </c>
      <c r="B386" s="23" t="s">
        <v>259</v>
      </c>
      <c r="C386" s="23" t="s">
        <v>92</v>
      </c>
      <c r="D386" s="23" t="s">
        <v>260</v>
      </c>
      <c r="E386" s="23" t="s">
        <v>261</v>
      </c>
      <c r="F386" s="23" t="s">
        <v>429</v>
      </c>
      <c r="G386" s="23" t="s">
        <v>351</v>
      </c>
      <c r="H386" s="23" t="str">
        <f t="shared" si="5"/>
        <v>ANA BEATRIZ FERNANDES</v>
      </c>
    </row>
    <row r="387" spans="1:8" x14ac:dyDescent="0.25">
      <c r="A387" s="23">
        <v>119125</v>
      </c>
      <c r="B387" s="23" t="s">
        <v>259</v>
      </c>
      <c r="C387" s="23" t="s">
        <v>92</v>
      </c>
      <c r="D387" s="23" t="s">
        <v>260</v>
      </c>
      <c r="E387" s="23" t="s">
        <v>261</v>
      </c>
      <c r="F387" s="23" t="s">
        <v>665</v>
      </c>
      <c r="G387" s="23" t="s">
        <v>502</v>
      </c>
      <c r="H387" s="23" t="str">
        <f t="shared" ref="H387:H450" si="6">G387&amp;" "&amp;F387</f>
        <v>ALEXANDRA NOGUEIRA DA COSTA</v>
      </c>
    </row>
    <row r="388" spans="1:8" x14ac:dyDescent="0.25">
      <c r="A388" s="23">
        <v>125135</v>
      </c>
      <c r="B388" s="23" t="s">
        <v>259</v>
      </c>
      <c r="C388" s="23" t="s">
        <v>92</v>
      </c>
      <c r="D388" s="23" t="s">
        <v>260</v>
      </c>
      <c r="E388" s="23" t="s">
        <v>261</v>
      </c>
      <c r="F388" s="23" t="s">
        <v>683</v>
      </c>
      <c r="G388" s="23" t="s">
        <v>397</v>
      </c>
      <c r="H388" s="23" t="str">
        <f t="shared" si="6"/>
        <v>CAROLINA SILVA NOGUEIRA</v>
      </c>
    </row>
    <row r="389" spans="1:8" x14ac:dyDescent="0.25">
      <c r="A389" s="23">
        <v>126391</v>
      </c>
      <c r="B389" s="23" t="s">
        <v>259</v>
      </c>
      <c r="C389" s="23" t="s">
        <v>92</v>
      </c>
      <c r="D389" s="23" t="s">
        <v>260</v>
      </c>
      <c r="E389" s="23" t="s">
        <v>261</v>
      </c>
      <c r="F389" s="23" t="s">
        <v>684</v>
      </c>
      <c r="G389" s="23" t="s">
        <v>333</v>
      </c>
      <c r="H389" s="23" t="str">
        <f t="shared" si="6"/>
        <v>FRANCISCA SENA FONSECA</v>
      </c>
    </row>
    <row r="390" spans="1:8" x14ac:dyDescent="0.25">
      <c r="A390" s="23">
        <v>131406</v>
      </c>
      <c r="B390" s="23" t="s">
        <v>259</v>
      </c>
      <c r="C390" s="23" t="s">
        <v>92</v>
      </c>
      <c r="D390" s="23" t="s">
        <v>260</v>
      </c>
      <c r="E390" s="23" t="s">
        <v>261</v>
      </c>
      <c r="F390" s="23" t="s">
        <v>688</v>
      </c>
      <c r="G390" s="23" t="s">
        <v>318</v>
      </c>
      <c r="H390" s="23" t="str">
        <f t="shared" si="6"/>
        <v>IRINA ESTEVES LOPES</v>
      </c>
    </row>
    <row r="391" spans="1:8" x14ac:dyDescent="0.25">
      <c r="A391" s="23">
        <v>131855</v>
      </c>
      <c r="B391" s="23" t="s">
        <v>259</v>
      </c>
      <c r="C391" s="23" t="s">
        <v>92</v>
      </c>
      <c r="D391" s="23" t="s">
        <v>260</v>
      </c>
      <c r="E391" s="23" t="s">
        <v>261</v>
      </c>
      <c r="F391" s="23" t="s">
        <v>692</v>
      </c>
      <c r="G391" s="23" t="s">
        <v>284</v>
      </c>
      <c r="H391" s="23" t="str">
        <f t="shared" si="6"/>
        <v>MARTA AMARAL MOREIRA</v>
      </c>
    </row>
    <row r="392" spans="1:8" x14ac:dyDescent="0.25">
      <c r="A392" s="23">
        <v>131950</v>
      </c>
      <c r="B392" s="23" t="s">
        <v>259</v>
      </c>
      <c r="C392" s="23" t="s">
        <v>92</v>
      </c>
      <c r="D392" s="23" t="s">
        <v>260</v>
      </c>
      <c r="E392" s="23" t="s">
        <v>261</v>
      </c>
      <c r="F392" s="23" t="s">
        <v>430</v>
      </c>
      <c r="G392" s="23" t="s">
        <v>694</v>
      </c>
      <c r="H392" s="23" t="str">
        <f t="shared" si="6"/>
        <v>ANA BARBARA COSTA</v>
      </c>
    </row>
    <row r="393" spans="1:8" x14ac:dyDescent="0.25">
      <c r="A393" s="23">
        <v>131852</v>
      </c>
      <c r="B393" s="23" t="s">
        <v>259</v>
      </c>
      <c r="C393" s="23" t="s">
        <v>92</v>
      </c>
      <c r="D393" s="23" t="s">
        <v>260</v>
      </c>
      <c r="E393" s="23" t="s">
        <v>261</v>
      </c>
      <c r="F393" s="23" t="s">
        <v>684</v>
      </c>
      <c r="G393" s="23" t="s">
        <v>409</v>
      </c>
      <c r="H393" s="23" t="str">
        <f t="shared" si="6"/>
        <v>CARLOTA SENA FONSECA</v>
      </c>
    </row>
    <row r="394" spans="1:8" x14ac:dyDescent="0.25">
      <c r="A394" s="23">
        <v>131854</v>
      </c>
      <c r="B394" s="23" t="s">
        <v>259</v>
      </c>
      <c r="C394" s="23" t="s">
        <v>92</v>
      </c>
      <c r="D394" s="23" t="s">
        <v>260</v>
      </c>
      <c r="E394" s="23" t="s">
        <v>261</v>
      </c>
      <c r="F394" s="23" t="s">
        <v>691</v>
      </c>
      <c r="G394" s="23" t="s">
        <v>266</v>
      </c>
      <c r="H394" s="23" t="str">
        <f t="shared" si="6"/>
        <v>CATARINA DINIS RAMOS</v>
      </c>
    </row>
    <row r="395" spans="1:8" x14ac:dyDescent="0.25">
      <c r="A395" s="23">
        <v>203239</v>
      </c>
      <c r="B395" s="23" t="s">
        <v>259</v>
      </c>
      <c r="C395" s="23" t="s">
        <v>92</v>
      </c>
      <c r="D395" s="23" t="s">
        <v>260</v>
      </c>
      <c r="E395" s="23" t="s">
        <v>261</v>
      </c>
      <c r="F395" s="23" t="s">
        <v>712</v>
      </c>
      <c r="G395" s="23" t="s">
        <v>714</v>
      </c>
      <c r="H395" s="23" t="str">
        <f t="shared" si="6"/>
        <v>LEYI GAO</v>
      </c>
    </row>
    <row r="396" spans="1:8" x14ac:dyDescent="0.25">
      <c r="A396" s="23">
        <v>201037</v>
      </c>
      <c r="B396" s="23" t="s">
        <v>259</v>
      </c>
      <c r="C396" s="23" t="s">
        <v>92</v>
      </c>
      <c r="D396" s="23" t="s">
        <v>260</v>
      </c>
      <c r="E396" s="23" t="s">
        <v>261</v>
      </c>
      <c r="F396" s="23" t="s">
        <v>706</v>
      </c>
      <c r="G396" s="23" t="s">
        <v>234</v>
      </c>
      <c r="H396" s="23" t="str">
        <f t="shared" si="6"/>
        <v>MARIA ESTEVES MADUREIRA</v>
      </c>
    </row>
    <row r="397" spans="1:8" x14ac:dyDescent="0.25">
      <c r="A397" s="23">
        <v>150753</v>
      </c>
      <c r="B397" s="23" t="s">
        <v>259</v>
      </c>
      <c r="C397" s="23" t="s">
        <v>92</v>
      </c>
      <c r="D397" s="23" t="s">
        <v>260</v>
      </c>
      <c r="E397" s="23" t="s">
        <v>261</v>
      </c>
      <c r="F397" s="23" t="s">
        <v>699</v>
      </c>
      <c r="G397" s="23" t="s">
        <v>311</v>
      </c>
      <c r="H397" s="23" t="str">
        <f t="shared" si="6"/>
        <v>INES DELFINO BARROS</v>
      </c>
    </row>
    <row r="398" spans="1:8" x14ac:dyDescent="0.25">
      <c r="A398" s="23">
        <v>203238</v>
      </c>
      <c r="B398" s="23" t="s">
        <v>259</v>
      </c>
      <c r="C398" s="23" t="s">
        <v>92</v>
      </c>
      <c r="D398" s="23" t="s">
        <v>260</v>
      </c>
      <c r="E398" s="23" t="s">
        <v>261</v>
      </c>
      <c r="F398" s="23" t="s">
        <v>712</v>
      </c>
      <c r="G398" s="23" t="s">
        <v>713</v>
      </c>
      <c r="H398" s="23" t="str">
        <f t="shared" si="6"/>
        <v>KEXIN GAO</v>
      </c>
    </row>
    <row r="399" spans="1:8" x14ac:dyDescent="0.25">
      <c r="A399" s="23">
        <v>153281</v>
      </c>
      <c r="B399" s="23" t="s">
        <v>259</v>
      </c>
      <c r="C399" s="23" t="s">
        <v>92</v>
      </c>
      <c r="D399" s="23" t="s">
        <v>260</v>
      </c>
      <c r="E399" s="23" t="s">
        <v>261</v>
      </c>
      <c r="F399" s="23" t="s">
        <v>703</v>
      </c>
      <c r="G399" s="23" t="s">
        <v>675</v>
      </c>
      <c r="H399" s="23" t="str">
        <f t="shared" si="6"/>
        <v>MARIA LEONOR FERREIRA</v>
      </c>
    </row>
    <row r="400" spans="1:8" x14ac:dyDescent="0.25">
      <c r="A400" s="23">
        <v>153278</v>
      </c>
      <c r="B400" s="23" t="s">
        <v>259</v>
      </c>
      <c r="C400" s="23" t="s">
        <v>92</v>
      </c>
      <c r="D400" s="23" t="s">
        <v>260</v>
      </c>
      <c r="E400" s="23" t="s">
        <v>261</v>
      </c>
      <c r="F400" s="23" t="s">
        <v>700</v>
      </c>
      <c r="G400" s="23" t="s">
        <v>409</v>
      </c>
      <c r="H400" s="23" t="str">
        <f t="shared" si="6"/>
        <v>CARLOTA GUERRA MATA</v>
      </c>
    </row>
    <row r="401" spans="1:8" x14ac:dyDescent="0.25">
      <c r="A401" s="23">
        <v>202270</v>
      </c>
      <c r="B401" s="23" t="s">
        <v>259</v>
      </c>
      <c r="C401" s="23" t="s">
        <v>92</v>
      </c>
      <c r="D401" s="23" t="s">
        <v>260</v>
      </c>
      <c r="E401" s="23" t="s">
        <v>261</v>
      </c>
      <c r="F401" s="23" t="s">
        <v>707</v>
      </c>
      <c r="G401" s="23" t="s">
        <v>708</v>
      </c>
      <c r="H401" s="23" t="str">
        <f t="shared" si="6"/>
        <v>LARA MARIA BOTELHO</v>
      </c>
    </row>
    <row r="402" spans="1:8" x14ac:dyDescent="0.25">
      <c r="A402" s="23">
        <v>203088</v>
      </c>
      <c r="B402" s="23" t="s">
        <v>259</v>
      </c>
      <c r="C402" s="23" t="s">
        <v>92</v>
      </c>
      <c r="D402" s="23" t="s">
        <v>260</v>
      </c>
      <c r="E402" s="23" t="s">
        <v>261</v>
      </c>
      <c r="F402" s="23" t="s">
        <v>691</v>
      </c>
      <c r="G402" s="23" t="s">
        <v>230</v>
      </c>
      <c r="H402" s="23" t="str">
        <f t="shared" si="6"/>
        <v>MARIANA DINIS RAMOS</v>
      </c>
    </row>
    <row r="403" spans="1:8" x14ac:dyDescent="0.25">
      <c r="A403" s="23">
        <v>206067</v>
      </c>
      <c r="B403" s="23" t="s">
        <v>259</v>
      </c>
      <c r="C403" s="23" t="s">
        <v>92</v>
      </c>
      <c r="D403" s="23" t="s">
        <v>260</v>
      </c>
      <c r="E403" s="23" t="s">
        <v>261</v>
      </c>
      <c r="F403" s="23" t="s">
        <v>692</v>
      </c>
      <c r="G403" s="23" t="s">
        <v>344</v>
      </c>
      <c r="H403" s="23" t="str">
        <f t="shared" si="6"/>
        <v>SOFIA AMARAL MOREIRA</v>
      </c>
    </row>
    <row r="404" spans="1:8" x14ac:dyDescent="0.25">
      <c r="A404" s="23">
        <v>206069</v>
      </c>
      <c r="B404" s="23" t="s">
        <v>259</v>
      </c>
      <c r="C404" s="23" t="s">
        <v>92</v>
      </c>
      <c r="D404" s="23" t="s">
        <v>260</v>
      </c>
      <c r="E404" s="23" t="s">
        <v>261</v>
      </c>
      <c r="F404" s="23" t="s">
        <v>723</v>
      </c>
      <c r="G404" s="23" t="s">
        <v>399</v>
      </c>
      <c r="H404" s="23" t="str">
        <f t="shared" si="6"/>
        <v>LEONOR MARTINS NEVES</v>
      </c>
    </row>
    <row r="405" spans="1:8" x14ac:dyDescent="0.25">
      <c r="A405" s="23">
        <v>206070</v>
      </c>
      <c r="B405" s="23" t="s">
        <v>259</v>
      </c>
      <c r="C405" s="23" t="s">
        <v>92</v>
      </c>
      <c r="D405" s="23" t="s">
        <v>260</v>
      </c>
      <c r="E405" s="23" t="s">
        <v>261</v>
      </c>
      <c r="F405" s="23" t="s">
        <v>724</v>
      </c>
      <c r="G405" s="23" t="s">
        <v>234</v>
      </c>
      <c r="H405" s="23" t="str">
        <f t="shared" si="6"/>
        <v>MARIA RITA CALADO</v>
      </c>
    </row>
    <row r="406" spans="1:8" x14ac:dyDescent="0.25">
      <c r="A406" s="23">
        <v>206065</v>
      </c>
      <c r="B406" s="23" t="s">
        <v>259</v>
      </c>
      <c r="C406" s="23" t="s">
        <v>92</v>
      </c>
      <c r="D406" s="23" t="s">
        <v>260</v>
      </c>
      <c r="E406" s="23" t="s">
        <v>261</v>
      </c>
      <c r="F406" s="23" t="s">
        <v>341</v>
      </c>
      <c r="G406" s="23" t="s">
        <v>342</v>
      </c>
      <c r="H406" s="23" t="str">
        <f t="shared" si="6"/>
        <v>JOANA BRANDAO GOUVEIA</v>
      </c>
    </row>
    <row r="407" spans="1:8" x14ac:dyDescent="0.25">
      <c r="A407" s="23">
        <v>206066</v>
      </c>
      <c r="B407" s="23" t="s">
        <v>259</v>
      </c>
      <c r="C407" s="23" t="s">
        <v>92</v>
      </c>
      <c r="D407" s="23" t="s">
        <v>260</v>
      </c>
      <c r="E407" s="23" t="s">
        <v>261</v>
      </c>
      <c r="F407" s="23" t="s">
        <v>721</v>
      </c>
      <c r="G407" s="23" t="s">
        <v>234</v>
      </c>
      <c r="H407" s="23" t="str">
        <f t="shared" si="6"/>
        <v>MARIA LOPES BARTOLO</v>
      </c>
    </row>
    <row r="408" spans="1:8" x14ac:dyDescent="0.25">
      <c r="A408" s="23">
        <v>206068</v>
      </c>
      <c r="B408" s="23" t="s">
        <v>259</v>
      </c>
      <c r="C408" s="23" t="s">
        <v>92</v>
      </c>
      <c r="D408" s="23" t="s">
        <v>260</v>
      </c>
      <c r="E408" s="23" t="s">
        <v>261</v>
      </c>
      <c r="F408" s="23" t="s">
        <v>722</v>
      </c>
      <c r="G408" s="23" t="s">
        <v>397</v>
      </c>
      <c r="H408" s="23" t="str">
        <f t="shared" si="6"/>
        <v>CAROLINA CORREIA FALCAO</v>
      </c>
    </row>
    <row r="409" spans="1:8" x14ac:dyDescent="0.25">
      <c r="A409" s="23">
        <v>141509</v>
      </c>
      <c r="B409" s="23" t="s">
        <v>259</v>
      </c>
      <c r="C409" s="23" t="s">
        <v>92</v>
      </c>
      <c r="D409" s="23" t="s">
        <v>260</v>
      </c>
      <c r="E409" s="23" t="s">
        <v>261</v>
      </c>
      <c r="F409" s="23" t="s">
        <v>696</v>
      </c>
      <c r="G409" s="23" t="s">
        <v>228</v>
      </c>
      <c r="H409" s="23" t="str">
        <f t="shared" si="6"/>
        <v>MATILDE RODRIGUES MARTINS</v>
      </c>
    </row>
    <row r="410" spans="1:8" x14ac:dyDescent="0.25">
      <c r="A410" s="23">
        <v>153279</v>
      </c>
      <c r="B410" s="25" t="s">
        <v>259</v>
      </c>
      <c r="C410" s="23" t="s">
        <v>92</v>
      </c>
      <c r="D410" s="32" t="s">
        <v>260</v>
      </c>
      <c r="E410" s="25" t="s">
        <v>261</v>
      </c>
      <c r="F410" s="33" t="s">
        <v>701</v>
      </c>
      <c r="G410" s="33" t="s">
        <v>266</v>
      </c>
      <c r="H410" s="23" t="str">
        <f t="shared" si="6"/>
        <v>CATARINA CAMPOS ALCOBIA</v>
      </c>
    </row>
    <row r="411" spans="1:8" x14ac:dyDescent="0.25">
      <c r="A411" s="23">
        <v>209069</v>
      </c>
      <c r="B411" s="23" t="s">
        <v>259</v>
      </c>
      <c r="C411" s="23" t="s">
        <v>92</v>
      </c>
      <c r="D411" s="23" t="s">
        <v>260</v>
      </c>
      <c r="E411" s="23" t="s">
        <v>261</v>
      </c>
      <c r="F411" s="23" t="s">
        <v>343</v>
      </c>
      <c r="G411" s="23" t="s">
        <v>344</v>
      </c>
      <c r="H411" s="23" t="str">
        <f t="shared" si="6"/>
        <v>SOFIA DUARTE SEMEDO</v>
      </c>
    </row>
    <row r="412" spans="1:8" x14ac:dyDescent="0.25">
      <c r="A412" s="23">
        <v>209212</v>
      </c>
      <c r="B412" s="23" t="s">
        <v>259</v>
      </c>
      <c r="C412" s="23" t="s">
        <v>92</v>
      </c>
      <c r="D412" s="23" t="s">
        <v>260</v>
      </c>
      <c r="E412" s="23" t="s">
        <v>261</v>
      </c>
      <c r="F412" s="23" t="s">
        <v>732</v>
      </c>
      <c r="G412" s="23" t="s">
        <v>528</v>
      </c>
      <c r="H412" s="23" t="str">
        <f t="shared" si="6"/>
        <v>RITA TAVARES LUIS</v>
      </c>
    </row>
    <row r="413" spans="1:8" x14ac:dyDescent="0.25">
      <c r="A413" s="39">
        <v>208784</v>
      </c>
      <c r="B413" s="23" t="s">
        <v>259</v>
      </c>
      <c r="C413" s="23" t="s">
        <v>92</v>
      </c>
      <c r="D413" s="23" t="s">
        <v>260</v>
      </c>
      <c r="E413" s="23" t="s">
        <v>261</v>
      </c>
      <c r="F413" s="23" t="s">
        <v>725</v>
      </c>
      <c r="G413" s="23" t="s">
        <v>338</v>
      </c>
      <c r="H413" s="23" t="str">
        <f t="shared" si="6"/>
        <v>RAQUEL AREDE COSTA</v>
      </c>
    </row>
    <row r="414" spans="1:8" x14ac:dyDescent="0.25">
      <c r="A414" s="23">
        <v>117535</v>
      </c>
      <c r="B414" s="23" t="s">
        <v>259</v>
      </c>
      <c r="C414" s="23" t="s">
        <v>92</v>
      </c>
      <c r="D414" s="23" t="s">
        <v>260</v>
      </c>
      <c r="E414" s="23" t="s">
        <v>261</v>
      </c>
      <c r="F414" s="23" t="s">
        <v>666</v>
      </c>
      <c r="G414" s="23" t="s">
        <v>344</v>
      </c>
      <c r="H414" s="23" t="str">
        <f t="shared" si="6"/>
        <v>SOFIA PEREIRA SANTOS</v>
      </c>
    </row>
    <row r="415" spans="1:8" x14ac:dyDescent="0.25">
      <c r="A415" s="23">
        <v>211402</v>
      </c>
      <c r="B415" s="23" t="s">
        <v>259</v>
      </c>
      <c r="C415" s="23" t="s">
        <v>92</v>
      </c>
      <c r="D415" s="23" t="s">
        <v>260</v>
      </c>
      <c r="E415" s="23" t="s">
        <v>261</v>
      </c>
      <c r="F415" s="23" t="s">
        <v>741</v>
      </c>
      <c r="G415" s="23" t="s">
        <v>355</v>
      </c>
      <c r="H415" s="23" t="str">
        <f t="shared" si="6"/>
        <v>SARA AICHA GONCALVES</v>
      </c>
    </row>
    <row r="416" spans="1:8" x14ac:dyDescent="0.25">
      <c r="A416" s="23">
        <v>211404</v>
      </c>
      <c r="B416" s="23" t="s">
        <v>259</v>
      </c>
      <c r="C416" s="23" t="s">
        <v>92</v>
      </c>
      <c r="D416" s="23" t="s">
        <v>260</v>
      </c>
      <c r="E416" s="23" t="s">
        <v>261</v>
      </c>
      <c r="F416" s="23" t="s">
        <v>742</v>
      </c>
      <c r="G416" s="23" t="s">
        <v>311</v>
      </c>
      <c r="H416" s="23" t="str">
        <f t="shared" si="6"/>
        <v>INES MARGARIDA HENRIQUES</v>
      </c>
    </row>
    <row r="417" spans="1:8" x14ac:dyDescent="0.25">
      <c r="A417" s="23">
        <v>211405</v>
      </c>
      <c r="B417" s="23" t="s">
        <v>259</v>
      </c>
      <c r="C417" s="23" t="s">
        <v>92</v>
      </c>
      <c r="D417" s="23" t="s">
        <v>260</v>
      </c>
      <c r="E417" s="23" t="s">
        <v>261</v>
      </c>
      <c r="F417" s="23" t="s">
        <v>743</v>
      </c>
      <c r="G417" s="23" t="s">
        <v>316</v>
      </c>
      <c r="H417" s="23" t="str">
        <f t="shared" si="6"/>
        <v>LARA RAFAELA ROLO</v>
      </c>
    </row>
    <row r="418" spans="1:8" x14ac:dyDescent="0.25">
      <c r="A418" s="23">
        <v>211406</v>
      </c>
      <c r="B418" s="23" t="s">
        <v>259</v>
      </c>
      <c r="C418" s="23" t="s">
        <v>92</v>
      </c>
      <c r="D418" s="23" t="s">
        <v>260</v>
      </c>
      <c r="E418" s="23" t="s">
        <v>261</v>
      </c>
      <c r="F418" s="23" t="s">
        <v>345</v>
      </c>
      <c r="G418" s="23" t="s">
        <v>284</v>
      </c>
      <c r="H418" s="23" t="str">
        <f t="shared" si="6"/>
        <v>MARTA RODRIGUES ABREU</v>
      </c>
    </row>
    <row r="419" spans="1:8" x14ac:dyDescent="0.25">
      <c r="A419" s="23">
        <v>211417</v>
      </c>
      <c r="B419" s="23" t="s">
        <v>259</v>
      </c>
      <c r="C419" s="23" t="s">
        <v>92</v>
      </c>
      <c r="D419" s="23" t="s">
        <v>260</v>
      </c>
      <c r="E419" s="23" t="s">
        <v>261</v>
      </c>
      <c r="F419" s="23" t="s">
        <v>346</v>
      </c>
      <c r="G419" s="23" t="s">
        <v>234</v>
      </c>
      <c r="H419" s="23" t="str">
        <f t="shared" si="6"/>
        <v>MARIA JORGE ALVES</v>
      </c>
    </row>
    <row r="420" spans="1:8" x14ac:dyDescent="0.25">
      <c r="A420" s="20">
        <v>213514</v>
      </c>
      <c r="B420" s="23" t="s">
        <v>259</v>
      </c>
      <c r="C420" s="23" t="s">
        <v>92</v>
      </c>
      <c r="D420" s="23" t="s">
        <v>260</v>
      </c>
      <c r="E420" s="23" t="s">
        <v>261</v>
      </c>
      <c r="F420" s="21" t="s">
        <v>764</v>
      </c>
      <c r="G420" s="21" t="s">
        <v>399</v>
      </c>
      <c r="H420" s="23" t="str">
        <f t="shared" si="6"/>
        <v>LEONOR FREITAS TAVARES</v>
      </c>
    </row>
    <row r="421" spans="1:8" x14ac:dyDescent="0.25">
      <c r="A421" s="20">
        <v>213512</v>
      </c>
      <c r="B421" s="23" t="s">
        <v>259</v>
      </c>
      <c r="C421" s="23" t="s">
        <v>92</v>
      </c>
      <c r="D421" s="23" t="s">
        <v>260</v>
      </c>
      <c r="E421" s="23" t="s">
        <v>261</v>
      </c>
      <c r="F421" s="23" t="s">
        <v>760</v>
      </c>
      <c r="G421" s="21" t="s">
        <v>761</v>
      </c>
      <c r="H421" s="23" t="str">
        <f t="shared" si="6"/>
        <v>CHANTAL ROMAO NEVES</v>
      </c>
    </row>
    <row r="422" spans="1:8" x14ac:dyDescent="0.25">
      <c r="A422" s="20">
        <v>214549</v>
      </c>
      <c r="B422" s="23" t="s">
        <v>259</v>
      </c>
      <c r="C422" s="23" t="s">
        <v>92</v>
      </c>
      <c r="D422" s="23" t="s">
        <v>260</v>
      </c>
      <c r="E422" s="23" t="s">
        <v>261</v>
      </c>
      <c r="F422" s="21" t="s">
        <v>765</v>
      </c>
      <c r="G422" s="21" t="s">
        <v>342</v>
      </c>
      <c r="H422" s="23" t="str">
        <f t="shared" si="6"/>
        <v xml:space="preserve">JOANA MARIA PERNAS </v>
      </c>
    </row>
    <row r="423" spans="1:8" x14ac:dyDescent="0.25">
      <c r="A423" s="20">
        <v>214604</v>
      </c>
      <c r="B423" s="23" t="s">
        <v>259</v>
      </c>
      <c r="C423" s="23" t="s">
        <v>92</v>
      </c>
      <c r="D423" s="23" t="s">
        <v>260</v>
      </c>
      <c r="E423" s="23" t="s">
        <v>261</v>
      </c>
      <c r="F423" s="21" t="s">
        <v>767</v>
      </c>
      <c r="G423" s="21" t="s">
        <v>344</v>
      </c>
      <c r="H423" s="23" t="str">
        <f t="shared" si="6"/>
        <v>SOFIA SERAFINA CAMPOS</v>
      </c>
    </row>
    <row r="424" spans="1:8" x14ac:dyDescent="0.25">
      <c r="A424" s="20">
        <v>213513</v>
      </c>
      <c r="B424" s="23" t="s">
        <v>259</v>
      </c>
      <c r="C424" s="23" t="s">
        <v>92</v>
      </c>
      <c r="D424" s="23" t="s">
        <v>260</v>
      </c>
      <c r="E424" s="23" t="s">
        <v>261</v>
      </c>
      <c r="F424" s="21" t="s">
        <v>762</v>
      </c>
      <c r="G424" s="21" t="s">
        <v>763</v>
      </c>
      <c r="H424" s="23" t="str">
        <f t="shared" si="6"/>
        <v>EVA MARIA COSTA</v>
      </c>
    </row>
    <row r="425" spans="1:8" x14ac:dyDescent="0.25">
      <c r="A425" s="20">
        <v>214602</v>
      </c>
      <c r="B425" s="23" t="s">
        <v>259</v>
      </c>
      <c r="C425" s="23" t="s">
        <v>92</v>
      </c>
      <c r="D425" s="23" t="s">
        <v>260</v>
      </c>
      <c r="E425" s="23" t="s">
        <v>261</v>
      </c>
      <c r="F425" s="21" t="s">
        <v>766</v>
      </c>
      <c r="G425" s="21" t="s">
        <v>234</v>
      </c>
      <c r="H425" s="23" t="str">
        <f t="shared" si="6"/>
        <v>MARIA COELHO ANTUNES</v>
      </c>
    </row>
    <row r="426" spans="1:8" x14ac:dyDescent="0.25">
      <c r="A426" s="34">
        <v>211494</v>
      </c>
      <c r="B426" s="25" t="s">
        <v>259</v>
      </c>
      <c r="C426" s="23" t="s">
        <v>92</v>
      </c>
      <c r="D426" s="23" t="s">
        <v>260</v>
      </c>
      <c r="E426" s="23" t="s">
        <v>261</v>
      </c>
      <c r="F426" s="21" t="s">
        <v>747</v>
      </c>
      <c r="G426" s="21" t="s">
        <v>509</v>
      </c>
      <c r="H426" s="23" t="str">
        <f t="shared" si="6"/>
        <v>LAURA TORGAI</v>
      </c>
    </row>
    <row r="427" spans="1:8" x14ac:dyDescent="0.25">
      <c r="A427" s="21">
        <v>211496</v>
      </c>
      <c r="B427" s="25" t="s">
        <v>259</v>
      </c>
      <c r="C427" s="23" t="s">
        <v>92</v>
      </c>
      <c r="D427" s="23" t="s">
        <v>260</v>
      </c>
      <c r="E427" s="23" t="s">
        <v>261</v>
      </c>
      <c r="F427" s="21" t="s">
        <v>748</v>
      </c>
      <c r="G427" s="21" t="s">
        <v>509</v>
      </c>
      <c r="H427" s="23" t="str">
        <f t="shared" si="6"/>
        <v>LAURA MARIA RODRIGUES</v>
      </c>
    </row>
    <row r="428" spans="1:8" x14ac:dyDescent="0.25">
      <c r="A428" s="24">
        <v>119122</v>
      </c>
      <c r="B428" s="23" t="s">
        <v>259</v>
      </c>
      <c r="C428" s="23" t="s">
        <v>92</v>
      </c>
      <c r="D428" s="23" t="s">
        <v>260</v>
      </c>
      <c r="E428" s="23" t="s">
        <v>261</v>
      </c>
      <c r="F428" s="23" t="s">
        <v>667</v>
      </c>
      <c r="G428" s="23" t="s">
        <v>668</v>
      </c>
      <c r="H428" s="23" t="str">
        <f t="shared" si="6"/>
        <v>PRISCILA BORGES FERNANDES</v>
      </c>
    </row>
    <row r="429" spans="1:8" x14ac:dyDescent="0.25">
      <c r="A429" s="24">
        <v>215078</v>
      </c>
      <c r="B429" s="23" t="s">
        <v>259</v>
      </c>
      <c r="C429" s="23" t="s">
        <v>92</v>
      </c>
      <c r="D429" s="23" t="s">
        <v>260</v>
      </c>
      <c r="E429" s="23" t="s">
        <v>261</v>
      </c>
      <c r="F429" s="23" t="s">
        <v>768</v>
      </c>
      <c r="G429" s="23" t="s">
        <v>230</v>
      </c>
      <c r="H429" s="23" t="str">
        <f t="shared" si="6"/>
        <v>MARIANA SOFIA COSTA</v>
      </c>
    </row>
    <row r="430" spans="1:8" x14ac:dyDescent="0.25">
      <c r="A430" s="24">
        <v>215079</v>
      </c>
      <c r="B430" s="23" t="s">
        <v>259</v>
      </c>
      <c r="C430" s="23" t="s">
        <v>92</v>
      </c>
      <c r="D430" s="23" t="s">
        <v>260</v>
      </c>
      <c r="E430" s="23" t="s">
        <v>261</v>
      </c>
      <c r="F430" s="23" t="s">
        <v>769</v>
      </c>
      <c r="G430" s="23" t="s">
        <v>770</v>
      </c>
      <c r="H430" s="23" t="str">
        <f t="shared" si="6"/>
        <v>OLGA ZAITSEVA</v>
      </c>
    </row>
    <row r="431" spans="1:8" x14ac:dyDescent="0.25">
      <c r="A431" s="24">
        <v>215080</v>
      </c>
      <c r="B431" s="23" t="s">
        <v>259</v>
      </c>
      <c r="C431" s="23" t="s">
        <v>92</v>
      </c>
      <c r="D431" s="23" t="s">
        <v>260</v>
      </c>
      <c r="E431" s="23" t="s">
        <v>261</v>
      </c>
      <c r="F431" s="23" t="s">
        <v>771</v>
      </c>
      <c r="G431" s="23" t="s">
        <v>772</v>
      </c>
      <c r="H431" s="23" t="str">
        <f t="shared" si="6"/>
        <v>SALOME ALVES TANCREDO</v>
      </c>
    </row>
    <row r="432" spans="1:8" x14ac:dyDescent="0.25">
      <c r="A432" s="24">
        <v>215083</v>
      </c>
      <c r="B432" s="23" t="s">
        <v>259</v>
      </c>
      <c r="C432" s="23" t="s">
        <v>92</v>
      </c>
      <c r="D432" s="23" t="s">
        <v>260</v>
      </c>
      <c r="E432" s="23" t="s">
        <v>261</v>
      </c>
      <c r="F432" s="23" t="s">
        <v>773</v>
      </c>
      <c r="G432" s="23" t="s">
        <v>394</v>
      </c>
      <c r="H432" s="23" t="str">
        <f t="shared" si="6"/>
        <v>MADALENA ROBALO CORREIA</v>
      </c>
    </row>
    <row r="433" spans="1:8" x14ac:dyDescent="0.25">
      <c r="A433" s="23">
        <v>147069</v>
      </c>
      <c r="B433" s="23" t="s">
        <v>259</v>
      </c>
      <c r="C433" s="23" t="s">
        <v>92</v>
      </c>
      <c r="D433" s="23" t="s">
        <v>260</v>
      </c>
      <c r="E433" s="23" t="s">
        <v>261</v>
      </c>
      <c r="F433" s="23" t="s">
        <v>1198</v>
      </c>
      <c r="G433" s="23" t="s">
        <v>333</v>
      </c>
      <c r="H433" s="23" t="str">
        <f t="shared" si="6"/>
        <v xml:space="preserve">FRANCISCA ALMEIDA ROSA </v>
      </c>
    </row>
    <row r="434" spans="1:8" ht="15.75" customHeight="1" x14ac:dyDescent="0.25">
      <c r="A434" s="21">
        <v>105525</v>
      </c>
      <c r="B434" s="23" t="s">
        <v>259</v>
      </c>
      <c r="C434" s="23" t="s">
        <v>92</v>
      </c>
      <c r="D434" s="23" t="s">
        <v>260</v>
      </c>
      <c r="E434" s="23" t="s">
        <v>261</v>
      </c>
      <c r="F434" s="21" t="s">
        <v>1199</v>
      </c>
      <c r="G434" s="21" t="s">
        <v>375</v>
      </c>
      <c r="H434" s="23" t="str">
        <f t="shared" si="6"/>
        <v>SUSANA TERESA FAGULHA</v>
      </c>
    </row>
    <row r="435" spans="1:8" ht="15.75" customHeight="1" x14ac:dyDescent="0.25">
      <c r="A435" s="21">
        <v>217285</v>
      </c>
      <c r="B435" s="23" t="s">
        <v>259</v>
      </c>
      <c r="C435" s="23" t="s">
        <v>92</v>
      </c>
      <c r="D435" s="23" t="s">
        <v>260</v>
      </c>
      <c r="E435" s="23" t="s">
        <v>261</v>
      </c>
      <c r="F435" s="21" t="s">
        <v>262</v>
      </c>
      <c r="G435" s="21" t="s">
        <v>263</v>
      </c>
      <c r="H435" s="23" t="str">
        <f t="shared" si="6"/>
        <v>GUSTAVO LISBOA SILVA</v>
      </c>
    </row>
    <row r="436" spans="1:8" ht="15.75" customHeight="1" x14ac:dyDescent="0.25">
      <c r="A436" s="21">
        <v>217286</v>
      </c>
      <c r="B436" s="23" t="s">
        <v>259</v>
      </c>
      <c r="C436" s="23" t="s">
        <v>92</v>
      </c>
      <c r="D436" s="23" t="s">
        <v>260</v>
      </c>
      <c r="E436" s="23" t="s">
        <v>261</v>
      </c>
      <c r="F436" s="21" t="s">
        <v>262</v>
      </c>
      <c r="G436" s="21" t="s">
        <v>264</v>
      </c>
      <c r="H436" s="23" t="str">
        <f t="shared" si="6"/>
        <v>RODRIGO LISBOA SILVA</v>
      </c>
    </row>
    <row r="437" spans="1:8" ht="15.75" customHeight="1" x14ac:dyDescent="0.25">
      <c r="A437" s="21">
        <v>217287</v>
      </c>
      <c r="B437" s="23" t="s">
        <v>259</v>
      </c>
      <c r="C437" s="23" t="s">
        <v>92</v>
      </c>
      <c r="D437" s="23" t="s">
        <v>260</v>
      </c>
      <c r="E437" s="23" t="s">
        <v>261</v>
      </c>
      <c r="F437" s="21" t="s">
        <v>265</v>
      </c>
      <c r="G437" s="21" t="s">
        <v>266</v>
      </c>
      <c r="H437" s="23" t="str">
        <f t="shared" si="6"/>
        <v>CATARINA ALVAREZ LEAL</v>
      </c>
    </row>
    <row r="438" spans="1:8" ht="15.75" customHeight="1" x14ac:dyDescent="0.25">
      <c r="A438" s="21">
        <v>217288</v>
      </c>
      <c r="B438" s="23" t="s">
        <v>259</v>
      </c>
      <c r="C438" s="23" t="s">
        <v>92</v>
      </c>
      <c r="D438" s="23" t="s">
        <v>260</v>
      </c>
      <c r="E438" s="23" t="s">
        <v>261</v>
      </c>
      <c r="F438" s="21" t="s">
        <v>267</v>
      </c>
      <c r="G438" s="21" t="s">
        <v>230</v>
      </c>
      <c r="H438" s="23" t="str">
        <f t="shared" si="6"/>
        <v>MARIANA PEREIRA NASCIMENTO</v>
      </c>
    </row>
    <row r="439" spans="1:8" ht="15.75" customHeight="1" x14ac:dyDescent="0.25">
      <c r="A439" s="21">
        <v>217289</v>
      </c>
      <c r="B439" s="23" t="s">
        <v>259</v>
      </c>
      <c r="C439" s="23" t="s">
        <v>92</v>
      </c>
      <c r="D439" s="23" t="s">
        <v>260</v>
      </c>
      <c r="E439" s="23" t="s">
        <v>261</v>
      </c>
      <c r="F439" s="27" t="s">
        <v>268</v>
      </c>
      <c r="G439" s="21" t="s">
        <v>269</v>
      </c>
      <c r="H439" s="23" t="str">
        <f t="shared" si="6"/>
        <v>ANTONINA STRYZHAKOVA</v>
      </c>
    </row>
    <row r="440" spans="1:8" ht="15.75" customHeight="1" x14ac:dyDescent="0.25">
      <c r="A440" s="21">
        <v>217292</v>
      </c>
      <c r="B440" s="23" t="s">
        <v>259</v>
      </c>
      <c r="C440" s="23" t="s">
        <v>92</v>
      </c>
      <c r="D440" s="23" t="s">
        <v>260</v>
      </c>
      <c r="E440" s="23" t="s">
        <v>261</v>
      </c>
      <c r="F440" s="21" t="s">
        <v>777</v>
      </c>
      <c r="G440" s="21" t="s">
        <v>365</v>
      </c>
      <c r="H440" s="23" t="str">
        <f t="shared" si="6"/>
        <v>DARIA GRECOVA</v>
      </c>
    </row>
    <row r="441" spans="1:8" ht="15.75" customHeight="1" x14ac:dyDescent="0.25">
      <c r="A441" s="21">
        <v>217942</v>
      </c>
      <c r="B441" s="23" t="s">
        <v>259</v>
      </c>
      <c r="C441" s="23" t="s">
        <v>92</v>
      </c>
      <c r="D441" s="23" t="s">
        <v>260</v>
      </c>
      <c r="E441" s="23" t="s">
        <v>261</v>
      </c>
      <c r="F441" s="21" t="s">
        <v>780</v>
      </c>
      <c r="G441" s="21" t="s">
        <v>781</v>
      </c>
      <c r="H441" s="23" t="str">
        <f t="shared" si="6"/>
        <v>ULIANA KOMAROVA</v>
      </c>
    </row>
    <row r="442" spans="1:8" x14ac:dyDescent="0.25">
      <c r="A442" s="21">
        <v>217943</v>
      </c>
      <c r="B442" s="23" t="s">
        <v>259</v>
      </c>
      <c r="C442" s="23" t="s">
        <v>92</v>
      </c>
      <c r="D442" s="23" t="s">
        <v>260</v>
      </c>
      <c r="E442" s="23" t="s">
        <v>261</v>
      </c>
      <c r="F442" s="21" t="s">
        <v>782</v>
      </c>
      <c r="G442" s="21" t="s">
        <v>783</v>
      </c>
      <c r="H442" s="23" t="str">
        <f t="shared" si="6"/>
        <v>KIRA GORENCOVA</v>
      </c>
    </row>
    <row r="443" spans="1:8" x14ac:dyDescent="0.25">
      <c r="A443" s="21">
        <v>203869</v>
      </c>
      <c r="B443" s="23" t="s">
        <v>259</v>
      </c>
      <c r="C443" s="23" t="s">
        <v>92</v>
      </c>
      <c r="D443" s="23" t="s">
        <v>260</v>
      </c>
      <c r="E443" s="23" t="s">
        <v>261</v>
      </c>
      <c r="F443" s="21" t="s">
        <v>717</v>
      </c>
      <c r="G443" s="21" t="s">
        <v>718</v>
      </c>
      <c r="H443" s="23" t="str">
        <f t="shared" si="6"/>
        <v>DANIEL MONOZ LOPES</v>
      </c>
    </row>
    <row r="444" spans="1:8" x14ac:dyDescent="0.25">
      <c r="A444" s="21">
        <v>131377</v>
      </c>
      <c r="B444" s="23" t="s">
        <v>259</v>
      </c>
      <c r="C444" s="23" t="s">
        <v>92</v>
      </c>
      <c r="D444" s="23" t="s">
        <v>260</v>
      </c>
      <c r="E444" s="23" t="s">
        <v>261</v>
      </c>
      <c r="F444" s="21" t="s">
        <v>686</v>
      </c>
      <c r="G444" s="21" t="s">
        <v>687</v>
      </c>
      <c r="H444" s="23" t="str">
        <f t="shared" si="6"/>
        <v>DANIEL ALEXNDRE ASCENSO</v>
      </c>
    </row>
    <row r="445" spans="1:8" x14ac:dyDescent="0.25">
      <c r="A445" s="23">
        <v>219096</v>
      </c>
      <c r="B445" s="23" t="s">
        <v>259</v>
      </c>
      <c r="C445" s="23" t="s">
        <v>92</v>
      </c>
      <c r="D445" s="23" t="s">
        <v>260</v>
      </c>
      <c r="E445" s="23" t="s">
        <v>261</v>
      </c>
      <c r="F445" s="23" t="s">
        <v>784</v>
      </c>
      <c r="G445" s="23" t="s">
        <v>785</v>
      </c>
      <c r="H445" s="23" t="str">
        <f t="shared" si="6"/>
        <v>ISABELLA LIMA VIANA</v>
      </c>
    </row>
    <row r="446" spans="1:8" x14ac:dyDescent="0.25">
      <c r="A446" s="21">
        <v>216366</v>
      </c>
      <c r="B446" s="23" t="s">
        <v>259</v>
      </c>
      <c r="C446" s="23" t="s">
        <v>92</v>
      </c>
      <c r="D446" s="23" t="s">
        <v>260</v>
      </c>
      <c r="E446" s="23" t="s">
        <v>261</v>
      </c>
      <c r="F446" s="23" t="s">
        <v>776</v>
      </c>
      <c r="G446" s="23" t="s">
        <v>316</v>
      </c>
      <c r="H446" s="23" t="str">
        <f t="shared" si="6"/>
        <v>LARA CARVALHO AFONSO</v>
      </c>
    </row>
    <row r="447" spans="1:8" x14ac:dyDescent="0.25">
      <c r="A447" s="23">
        <v>105642</v>
      </c>
      <c r="B447" s="23" t="s">
        <v>259</v>
      </c>
      <c r="C447" s="23" t="s">
        <v>650</v>
      </c>
      <c r="D447" s="30" t="s">
        <v>651</v>
      </c>
      <c r="E447" s="23" t="s">
        <v>652</v>
      </c>
      <c r="F447" s="23" t="s">
        <v>653</v>
      </c>
      <c r="G447" s="23" t="s">
        <v>311</v>
      </c>
      <c r="H447" s="23" t="str">
        <f t="shared" si="6"/>
        <v>INES RODRIGUES FERNANDES</v>
      </c>
    </row>
    <row r="448" spans="1:8" x14ac:dyDescent="0.25">
      <c r="A448" s="23">
        <v>133365</v>
      </c>
      <c r="B448" s="23" t="s">
        <v>270</v>
      </c>
      <c r="C448" s="23" t="s">
        <v>818</v>
      </c>
      <c r="D448" s="23" t="s">
        <v>819</v>
      </c>
      <c r="E448" s="23" t="s">
        <v>820</v>
      </c>
      <c r="F448" s="23" t="s">
        <v>821</v>
      </c>
      <c r="G448" s="23" t="s">
        <v>822</v>
      </c>
      <c r="H448" s="23" t="str">
        <f t="shared" si="6"/>
        <v>ANA JOSE NUNES</v>
      </c>
    </row>
    <row r="449" spans="1:8" x14ac:dyDescent="0.25">
      <c r="A449" s="23">
        <v>153280</v>
      </c>
      <c r="B449" s="25" t="s">
        <v>259</v>
      </c>
      <c r="C449" s="23" t="s">
        <v>669</v>
      </c>
      <c r="D449" s="25" t="s">
        <v>670</v>
      </c>
      <c r="E449" s="23" t="s">
        <v>671</v>
      </c>
      <c r="F449" s="23" t="s">
        <v>702</v>
      </c>
      <c r="G449" s="23" t="s">
        <v>266</v>
      </c>
      <c r="H449" s="23" t="str">
        <f t="shared" si="6"/>
        <v>CATARINA PEREIRA SOUSA</v>
      </c>
    </row>
    <row r="450" spans="1:8" x14ac:dyDescent="0.25">
      <c r="A450" s="25">
        <v>131951</v>
      </c>
      <c r="B450" s="25" t="s">
        <v>259</v>
      </c>
      <c r="C450" s="23" t="s">
        <v>669</v>
      </c>
      <c r="D450" s="25" t="s">
        <v>670</v>
      </c>
      <c r="E450" s="23" t="s">
        <v>671</v>
      </c>
      <c r="F450" s="25" t="s">
        <v>695</v>
      </c>
      <c r="G450" s="25" t="s">
        <v>498</v>
      </c>
      <c r="H450" s="23" t="str">
        <f t="shared" si="6"/>
        <v>INÊS BARREIRA ATAIDE</v>
      </c>
    </row>
    <row r="451" spans="1:8" x14ac:dyDescent="0.25">
      <c r="A451" s="23">
        <v>205974</v>
      </c>
      <c r="B451" s="23" t="s">
        <v>259</v>
      </c>
      <c r="C451" s="23" t="s">
        <v>669</v>
      </c>
      <c r="D451" s="23" t="s">
        <v>670</v>
      </c>
      <c r="E451" s="23" t="s">
        <v>671</v>
      </c>
      <c r="F451" s="23" t="s">
        <v>719</v>
      </c>
      <c r="G451" s="23" t="s">
        <v>311</v>
      </c>
      <c r="H451" s="23" t="str">
        <f t="shared" ref="H451:H514" si="7">G451&amp;" "&amp;F451</f>
        <v>INES MARIA ESTEVAO</v>
      </c>
    </row>
    <row r="452" spans="1:8" x14ac:dyDescent="0.25">
      <c r="A452" s="23">
        <v>205975</v>
      </c>
      <c r="B452" s="23" t="s">
        <v>259</v>
      </c>
      <c r="C452" s="23" t="s">
        <v>669</v>
      </c>
      <c r="D452" s="23" t="s">
        <v>670</v>
      </c>
      <c r="E452" s="23" t="s">
        <v>671</v>
      </c>
      <c r="F452" s="23" t="s">
        <v>682</v>
      </c>
      <c r="G452" s="23" t="s">
        <v>399</v>
      </c>
      <c r="H452" s="23" t="str">
        <f t="shared" si="7"/>
        <v>LEONOR SANTO FREIRE</v>
      </c>
    </row>
    <row r="453" spans="1:8" ht="15.75" customHeight="1" x14ac:dyDescent="0.25">
      <c r="A453" s="23">
        <v>203082</v>
      </c>
      <c r="B453" s="23" t="s">
        <v>259</v>
      </c>
      <c r="C453" s="23" t="s">
        <v>669</v>
      </c>
      <c r="D453" s="23" t="s">
        <v>670</v>
      </c>
      <c r="E453" s="23" t="s">
        <v>671</v>
      </c>
      <c r="F453" s="23" t="s">
        <v>710</v>
      </c>
      <c r="G453" s="23" t="s">
        <v>631</v>
      </c>
      <c r="H453" s="23" t="str">
        <f t="shared" si="7"/>
        <v>ANNA MOLCHANOVA</v>
      </c>
    </row>
    <row r="454" spans="1:8" ht="15.75" customHeight="1" x14ac:dyDescent="0.25">
      <c r="A454" s="23">
        <v>203075</v>
      </c>
      <c r="B454" s="23" t="s">
        <v>259</v>
      </c>
      <c r="C454" s="23" t="s">
        <v>669</v>
      </c>
      <c r="D454" s="23" t="s">
        <v>670</v>
      </c>
      <c r="E454" s="23" t="s">
        <v>671</v>
      </c>
      <c r="F454" s="23" t="s">
        <v>709</v>
      </c>
      <c r="G454" s="23" t="s">
        <v>399</v>
      </c>
      <c r="H454" s="23" t="str">
        <f t="shared" si="7"/>
        <v>LEONOR ALVES DIAS</v>
      </c>
    </row>
    <row r="455" spans="1:8" ht="15.75" customHeight="1" x14ac:dyDescent="0.25">
      <c r="A455" s="23">
        <v>201036</v>
      </c>
      <c r="B455" s="23" t="s">
        <v>259</v>
      </c>
      <c r="C455" s="23" t="s">
        <v>669</v>
      </c>
      <c r="D455" s="23" t="s">
        <v>670</v>
      </c>
      <c r="E455" s="23" t="s">
        <v>671</v>
      </c>
      <c r="F455" s="23" t="s">
        <v>705</v>
      </c>
      <c r="G455" s="23" t="s">
        <v>228</v>
      </c>
      <c r="H455" s="23" t="str">
        <f t="shared" si="7"/>
        <v>MATILDE GREGORIO FERREIRA</v>
      </c>
    </row>
    <row r="456" spans="1:8" ht="15.75" customHeight="1" x14ac:dyDescent="0.25">
      <c r="A456" s="23">
        <v>148610</v>
      </c>
      <c r="B456" s="23" t="s">
        <v>259</v>
      </c>
      <c r="C456" s="23" t="s">
        <v>669</v>
      </c>
      <c r="D456" s="23" t="s">
        <v>670</v>
      </c>
      <c r="E456" s="23" t="s">
        <v>671</v>
      </c>
      <c r="F456" s="23" t="s">
        <v>698</v>
      </c>
      <c r="G456" s="23" t="s">
        <v>480</v>
      </c>
      <c r="H456" s="23" t="str">
        <f t="shared" si="7"/>
        <v>BARBARA CORREIA SILVA</v>
      </c>
    </row>
    <row r="457" spans="1:8" ht="15.75" customHeight="1" x14ac:dyDescent="0.25">
      <c r="A457" s="23">
        <v>131168</v>
      </c>
      <c r="B457" s="23" t="s">
        <v>259</v>
      </c>
      <c r="C457" s="23" t="s">
        <v>669</v>
      </c>
      <c r="D457" s="23" t="s">
        <v>670</v>
      </c>
      <c r="E457" s="23" t="s">
        <v>671</v>
      </c>
      <c r="F457" s="23" t="s">
        <v>685</v>
      </c>
      <c r="G457" s="23" t="s">
        <v>394</v>
      </c>
      <c r="H457" s="23" t="str">
        <f t="shared" si="7"/>
        <v>MADALENA MARQUES COELHO</v>
      </c>
    </row>
    <row r="458" spans="1:8" x14ac:dyDescent="0.25">
      <c r="A458" s="23">
        <v>200905</v>
      </c>
      <c r="B458" s="23" t="s">
        <v>259</v>
      </c>
      <c r="C458" s="23" t="s">
        <v>669</v>
      </c>
      <c r="D458" s="23" t="s">
        <v>670</v>
      </c>
      <c r="E458" s="23" t="s">
        <v>671</v>
      </c>
      <c r="F458" s="23" t="s">
        <v>704</v>
      </c>
      <c r="G458" s="23" t="s">
        <v>679</v>
      </c>
      <c r="H458" s="23" t="str">
        <f t="shared" si="7"/>
        <v>BRUNA MEDINA SAIEGH</v>
      </c>
    </row>
    <row r="459" spans="1:8" x14ac:dyDescent="0.25">
      <c r="A459" s="23">
        <v>148607</v>
      </c>
      <c r="B459" s="23" t="s">
        <v>259</v>
      </c>
      <c r="C459" s="23" t="s">
        <v>669</v>
      </c>
      <c r="D459" s="23" t="s">
        <v>670</v>
      </c>
      <c r="E459" s="23" t="s">
        <v>671</v>
      </c>
      <c r="F459" s="23" t="s">
        <v>697</v>
      </c>
      <c r="G459" s="23" t="s">
        <v>266</v>
      </c>
      <c r="H459" s="23" t="str">
        <f t="shared" si="7"/>
        <v>CATARINA SOFIA FARINHA</v>
      </c>
    </row>
    <row r="460" spans="1:8" x14ac:dyDescent="0.25">
      <c r="A460" s="23">
        <v>124954</v>
      </c>
      <c r="B460" s="23" t="s">
        <v>259</v>
      </c>
      <c r="C460" s="23" t="s">
        <v>669</v>
      </c>
      <c r="D460" s="23" t="s">
        <v>670</v>
      </c>
      <c r="E460" s="23" t="s">
        <v>671</v>
      </c>
      <c r="F460" s="23" t="s">
        <v>682</v>
      </c>
      <c r="G460" s="23" t="s">
        <v>255</v>
      </c>
      <c r="H460" s="23" t="str">
        <f t="shared" si="7"/>
        <v>MARGARIDA SANTO FREIRE</v>
      </c>
    </row>
    <row r="461" spans="1:8" x14ac:dyDescent="0.25">
      <c r="A461" s="25">
        <v>203083</v>
      </c>
      <c r="B461" s="25" t="s">
        <v>259</v>
      </c>
      <c r="C461" s="23" t="s">
        <v>669</v>
      </c>
      <c r="D461" s="25" t="s">
        <v>670</v>
      </c>
      <c r="E461" s="23" t="s">
        <v>671</v>
      </c>
      <c r="F461" s="25" t="s">
        <v>711</v>
      </c>
      <c r="G461" s="25" t="s">
        <v>316</v>
      </c>
      <c r="H461" s="23" t="str">
        <f t="shared" si="7"/>
        <v>LARA SANTOS SARAMAGO</v>
      </c>
    </row>
    <row r="462" spans="1:8" x14ac:dyDescent="0.25">
      <c r="A462" s="25">
        <v>205976</v>
      </c>
      <c r="B462" s="25" t="s">
        <v>259</v>
      </c>
      <c r="C462" s="23" t="s">
        <v>669</v>
      </c>
      <c r="D462" s="25" t="s">
        <v>670</v>
      </c>
      <c r="E462" s="23" t="s">
        <v>671</v>
      </c>
      <c r="F462" s="25" t="s">
        <v>720</v>
      </c>
      <c r="G462" s="25" t="s">
        <v>230</v>
      </c>
      <c r="H462" s="23" t="str">
        <f t="shared" si="7"/>
        <v>MARIANA NUNES ANDRÉ</v>
      </c>
    </row>
    <row r="463" spans="1:8" x14ac:dyDescent="0.25">
      <c r="A463" s="25">
        <v>119123</v>
      </c>
      <c r="B463" s="25" t="s">
        <v>259</v>
      </c>
      <c r="C463" s="23" t="s">
        <v>669</v>
      </c>
      <c r="D463" s="25" t="s">
        <v>670</v>
      </c>
      <c r="E463" s="23" t="s">
        <v>671</v>
      </c>
      <c r="F463" s="25" t="s">
        <v>672</v>
      </c>
      <c r="G463" s="25" t="s">
        <v>498</v>
      </c>
      <c r="H463" s="23" t="str">
        <f t="shared" si="7"/>
        <v>INÊS SILVA GUIMARÃES</v>
      </c>
    </row>
    <row r="464" spans="1:8" x14ac:dyDescent="0.25">
      <c r="A464" s="25">
        <v>208907</v>
      </c>
      <c r="B464" s="25" t="s">
        <v>259</v>
      </c>
      <c r="C464" s="23" t="s">
        <v>669</v>
      </c>
      <c r="D464" s="25" t="s">
        <v>670</v>
      </c>
      <c r="E464" s="23" t="s">
        <v>671</v>
      </c>
      <c r="F464" s="23" t="s">
        <v>727</v>
      </c>
      <c r="G464" s="23" t="s">
        <v>228</v>
      </c>
      <c r="H464" s="23" t="str">
        <f t="shared" si="7"/>
        <v>MATILDE PENEDO FERNANDES</v>
      </c>
    </row>
    <row r="465" spans="1:8" x14ac:dyDescent="0.25">
      <c r="A465" s="25">
        <v>208908</v>
      </c>
      <c r="B465" s="25" t="s">
        <v>259</v>
      </c>
      <c r="C465" s="23" t="s">
        <v>669</v>
      </c>
      <c r="D465" s="25" t="s">
        <v>670</v>
      </c>
      <c r="E465" s="23" t="s">
        <v>671</v>
      </c>
      <c r="F465" s="23" t="s">
        <v>728</v>
      </c>
      <c r="G465" s="23" t="s">
        <v>377</v>
      </c>
      <c r="H465" s="23" t="str">
        <f t="shared" si="7"/>
        <v>ANA RITA ALVES</v>
      </c>
    </row>
    <row r="466" spans="1:8" x14ac:dyDescent="0.25">
      <c r="A466" s="25">
        <v>208910</v>
      </c>
      <c r="B466" s="25" t="s">
        <v>259</v>
      </c>
      <c r="C466" s="23" t="s">
        <v>669</v>
      </c>
      <c r="D466" s="25" t="s">
        <v>670</v>
      </c>
      <c r="E466" s="23" t="s">
        <v>671</v>
      </c>
      <c r="F466" s="23" t="s">
        <v>730</v>
      </c>
      <c r="G466" s="23" t="s">
        <v>244</v>
      </c>
      <c r="H466" s="23" t="str">
        <f t="shared" si="7"/>
        <v>BEATRIZ MARIA SALGUEIRO</v>
      </c>
    </row>
    <row r="467" spans="1:8" x14ac:dyDescent="0.25">
      <c r="A467" s="25">
        <v>208952</v>
      </c>
      <c r="B467" s="25" t="s">
        <v>259</v>
      </c>
      <c r="C467" s="23" t="s">
        <v>669</v>
      </c>
      <c r="D467" s="25" t="s">
        <v>670</v>
      </c>
      <c r="E467" s="23" t="s">
        <v>671</v>
      </c>
      <c r="F467" s="23" t="s">
        <v>731</v>
      </c>
      <c r="G467" s="23" t="s">
        <v>342</v>
      </c>
      <c r="H467" s="23" t="str">
        <f t="shared" si="7"/>
        <v>JOANA AFONSO FARIA</v>
      </c>
    </row>
    <row r="468" spans="1:8" x14ac:dyDescent="0.25">
      <c r="A468" s="25">
        <v>208906</v>
      </c>
      <c r="B468" s="25" t="s">
        <v>259</v>
      </c>
      <c r="C468" s="23" t="s">
        <v>669</v>
      </c>
      <c r="D468" s="25" t="s">
        <v>670</v>
      </c>
      <c r="E468" s="23" t="s">
        <v>671</v>
      </c>
      <c r="F468" s="23" t="s">
        <v>726</v>
      </c>
      <c r="G468" s="23" t="s">
        <v>423</v>
      </c>
      <c r="H468" s="23" t="str">
        <f t="shared" si="7"/>
        <v>TERESA CASTRO LOIOS</v>
      </c>
    </row>
    <row r="469" spans="1:8" x14ac:dyDescent="0.25">
      <c r="A469" s="25">
        <v>210239</v>
      </c>
      <c r="B469" s="25" t="s">
        <v>259</v>
      </c>
      <c r="C469" s="23" t="s">
        <v>669</v>
      </c>
      <c r="D469" s="25" t="s">
        <v>670</v>
      </c>
      <c r="E469" s="23" t="s">
        <v>671</v>
      </c>
      <c r="F469" s="23" t="s">
        <v>735</v>
      </c>
      <c r="G469" s="23" t="s">
        <v>736</v>
      </c>
      <c r="H469" s="23" t="str">
        <f t="shared" si="7"/>
        <v>ZÉLIA TEIXEIRA SANTO</v>
      </c>
    </row>
    <row r="470" spans="1:8" x14ac:dyDescent="0.25">
      <c r="A470" s="25">
        <v>210240</v>
      </c>
      <c r="B470" s="25" t="s">
        <v>259</v>
      </c>
      <c r="C470" s="23" t="s">
        <v>669</v>
      </c>
      <c r="D470" s="25" t="s">
        <v>670</v>
      </c>
      <c r="E470" s="23" t="s">
        <v>671</v>
      </c>
      <c r="F470" s="23" t="s">
        <v>737</v>
      </c>
      <c r="G470" s="23" t="s">
        <v>498</v>
      </c>
      <c r="H470" s="23" t="str">
        <f t="shared" si="7"/>
        <v>INÊS GONÇALVES FERREIRA</v>
      </c>
    </row>
    <row r="471" spans="1:8" x14ac:dyDescent="0.25">
      <c r="A471" s="25">
        <v>210237</v>
      </c>
      <c r="B471" s="25" t="s">
        <v>259</v>
      </c>
      <c r="C471" s="23" t="s">
        <v>669</v>
      </c>
      <c r="D471" s="25" t="s">
        <v>670</v>
      </c>
      <c r="E471" s="23" t="s">
        <v>671</v>
      </c>
      <c r="F471" s="23" t="s">
        <v>698</v>
      </c>
      <c r="G471" s="23" t="s">
        <v>733</v>
      </c>
      <c r="H471" s="23" t="str">
        <f t="shared" si="7"/>
        <v>CARLA CORREIA SILVA</v>
      </c>
    </row>
    <row r="472" spans="1:8" x14ac:dyDescent="0.25">
      <c r="A472" s="25">
        <v>210241</v>
      </c>
      <c r="B472" s="25" t="s">
        <v>259</v>
      </c>
      <c r="C472" s="23" t="s">
        <v>669</v>
      </c>
      <c r="D472" s="25" t="s">
        <v>670</v>
      </c>
      <c r="E472" s="23" t="s">
        <v>671</v>
      </c>
      <c r="F472" s="23" t="s">
        <v>710</v>
      </c>
      <c r="G472" s="23" t="s">
        <v>738</v>
      </c>
      <c r="H472" s="23" t="str">
        <f t="shared" si="7"/>
        <v>ANASTACYIA  MOLCHANOVA</v>
      </c>
    </row>
    <row r="473" spans="1:8" x14ac:dyDescent="0.25">
      <c r="A473" s="34">
        <v>211492</v>
      </c>
      <c r="B473" s="25" t="s">
        <v>259</v>
      </c>
      <c r="C473" s="23" t="s">
        <v>669</v>
      </c>
      <c r="D473" s="25" t="s">
        <v>670</v>
      </c>
      <c r="E473" s="23" t="s">
        <v>671</v>
      </c>
      <c r="F473" s="21" t="s">
        <v>745</v>
      </c>
      <c r="G473" s="21" t="s">
        <v>746</v>
      </c>
      <c r="H473" s="23" t="str">
        <f t="shared" si="7"/>
        <v>GAIA LIZ PAIVA</v>
      </c>
    </row>
    <row r="474" spans="1:8" x14ac:dyDescent="0.25">
      <c r="A474" s="21">
        <v>211498</v>
      </c>
      <c r="B474" s="25" t="s">
        <v>259</v>
      </c>
      <c r="C474" s="23" t="s">
        <v>669</v>
      </c>
      <c r="D474" s="25" t="s">
        <v>670</v>
      </c>
      <c r="E474" s="23" t="s">
        <v>671</v>
      </c>
      <c r="F474" s="21" t="s">
        <v>749</v>
      </c>
      <c r="G474" s="21" t="s">
        <v>266</v>
      </c>
      <c r="H474" s="23" t="str">
        <f t="shared" si="7"/>
        <v>CATARINA CABACO</v>
      </c>
    </row>
    <row r="475" spans="1:8" x14ac:dyDescent="0.25">
      <c r="A475" s="21">
        <v>211504</v>
      </c>
      <c r="B475" s="25" t="s">
        <v>259</v>
      </c>
      <c r="C475" s="23" t="s">
        <v>669</v>
      </c>
      <c r="D475" s="25" t="s">
        <v>670</v>
      </c>
      <c r="E475" s="23" t="s">
        <v>671</v>
      </c>
      <c r="F475" s="21" t="s">
        <v>719</v>
      </c>
      <c r="G475" s="21" t="s">
        <v>733</v>
      </c>
      <c r="H475" s="23" t="str">
        <f t="shared" si="7"/>
        <v>CARLA MARIA ESTEVAO</v>
      </c>
    </row>
    <row r="476" spans="1:8" ht="15.75" customHeight="1" x14ac:dyDescent="0.25">
      <c r="A476" s="23">
        <v>212818</v>
      </c>
      <c r="B476" s="25" t="s">
        <v>259</v>
      </c>
      <c r="C476" s="23" t="s">
        <v>669</v>
      </c>
      <c r="D476" s="25" t="s">
        <v>670</v>
      </c>
      <c r="E476" s="23" t="s">
        <v>671</v>
      </c>
      <c r="F476" s="21" t="s">
        <v>754</v>
      </c>
      <c r="G476" s="21" t="s">
        <v>755</v>
      </c>
      <c r="H476" s="23" t="str">
        <f t="shared" si="7"/>
        <v>BRIGITE PEIXOTO ANTONIO</v>
      </c>
    </row>
    <row r="477" spans="1:8" ht="15.75" customHeight="1" x14ac:dyDescent="0.25">
      <c r="A477" s="23">
        <v>212819</v>
      </c>
      <c r="B477" s="25" t="s">
        <v>259</v>
      </c>
      <c r="C477" s="23" t="s">
        <v>669</v>
      </c>
      <c r="D477" s="25" t="s">
        <v>670</v>
      </c>
      <c r="E477" s="23" t="s">
        <v>671</v>
      </c>
      <c r="F477" s="21" t="s">
        <v>756</v>
      </c>
      <c r="G477" s="21" t="s">
        <v>757</v>
      </c>
      <c r="H477" s="23" t="str">
        <f t="shared" si="7"/>
        <v>CAMILE MARIANNE FORTINO</v>
      </c>
    </row>
    <row r="478" spans="1:8" ht="15.75" customHeight="1" x14ac:dyDescent="0.25">
      <c r="A478" s="23">
        <v>212820</v>
      </c>
      <c r="B478" s="25" t="s">
        <v>259</v>
      </c>
      <c r="C478" s="23" t="s">
        <v>669</v>
      </c>
      <c r="D478" s="25" t="s">
        <v>670</v>
      </c>
      <c r="E478" s="23" t="s">
        <v>671</v>
      </c>
      <c r="F478" s="21" t="s">
        <v>758</v>
      </c>
      <c r="G478" s="21" t="s">
        <v>759</v>
      </c>
      <c r="H478" s="23" t="str">
        <f t="shared" si="7"/>
        <v>CLAUDIA VANESSA SOARES</v>
      </c>
    </row>
    <row r="479" spans="1:8" ht="15.75" customHeight="1" x14ac:dyDescent="0.25">
      <c r="A479" s="23">
        <v>26923</v>
      </c>
      <c r="B479" s="23" t="s">
        <v>250</v>
      </c>
      <c r="C479" s="23" t="s">
        <v>207</v>
      </c>
      <c r="D479" s="23" t="s">
        <v>251</v>
      </c>
      <c r="E479" s="23" t="s">
        <v>252</v>
      </c>
      <c r="F479" s="23" t="s">
        <v>468</v>
      </c>
      <c r="G479" s="23" t="s">
        <v>379</v>
      </c>
      <c r="H479" s="23" t="str">
        <f t="shared" si="7"/>
        <v>FILIPA ABREU FARIA</v>
      </c>
    </row>
    <row r="480" spans="1:8" ht="15.75" customHeight="1" x14ac:dyDescent="0.25">
      <c r="A480" s="23">
        <v>109380</v>
      </c>
      <c r="B480" s="23" t="s">
        <v>250</v>
      </c>
      <c r="C480" s="23" t="s">
        <v>207</v>
      </c>
      <c r="D480" s="23" t="s">
        <v>251</v>
      </c>
      <c r="E480" s="23" t="s">
        <v>252</v>
      </c>
      <c r="F480" s="23" t="s">
        <v>469</v>
      </c>
      <c r="G480" s="23" t="s">
        <v>244</v>
      </c>
      <c r="H480" s="23" t="str">
        <f t="shared" si="7"/>
        <v>BEATRIZ CRUZ GAMA</v>
      </c>
    </row>
    <row r="481" spans="1:8" ht="15.75" customHeight="1" x14ac:dyDescent="0.25">
      <c r="A481" s="23">
        <v>124292</v>
      </c>
      <c r="B481" s="23" t="s">
        <v>250</v>
      </c>
      <c r="C481" s="23" t="s">
        <v>207</v>
      </c>
      <c r="D481" s="23" t="s">
        <v>251</v>
      </c>
      <c r="E481" s="23" t="s">
        <v>252</v>
      </c>
      <c r="F481" s="23" t="s">
        <v>473</v>
      </c>
      <c r="G481" s="23" t="s">
        <v>230</v>
      </c>
      <c r="H481" s="23" t="str">
        <f t="shared" si="7"/>
        <v>MARIANA RODRIGUES VALENTE</v>
      </c>
    </row>
    <row r="482" spans="1:8" ht="15.75" customHeight="1" x14ac:dyDescent="0.25">
      <c r="A482" s="23">
        <v>121436</v>
      </c>
      <c r="B482" s="23" t="s">
        <v>250</v>
      </c>
      <c r="C482" s="23" t="s">
        <v>207</v>
      </c>
      <c r="D482" s="23" t="s">
        <v>251</v>
      </c>
      <c r="E482" s="23" t="s">
        <v>252</v>
      </c>
      <c r="F482" s="23" t="s">
        <v>470</v>
      </c>
      <c r="G482" s="23" t="s">
        <v>284</v>
      </c>
      <c r="H482" s="23" t="str">
        <f t="shared" si="7"/>
        <v>MARTA MARGARIDA COSTA</v>
      </c>
    </row>
    <row r="483" spans="1:8" ht="15" customHeight="1" x14ac:dyDescent="0.25">
      <c r="A483" s="23">
        <v>130482</v>
      </c>
      <c r="B483" s="23" t="s">
        <v>250</v>
      </c>
      <c r="C483" s="23" t="s">
        <v>207</v>
      </c>
      <c r="D483" s="23" t="s">
        <v>251</v>
      </c>
      <c r="E483" s="23" t="s">
        <v>252</v>
      </c>
      <c r="F483" s="23" t="s">
        <v>488</v>
      </c>
      <c r="G483" s="23" t="s">
        <v>342</v>
      </c>
      <c r="H483" s="23" t="str">
        <f t="shared" si="7"/>
        <v>JOANA OLIVEIRA FONSECA</v>
      </c>
    </row>
    <row r="484" spans="1:8" ht="15" customHeight="1" x14ac:dyDescent="0.25">
      <c r="A484" s="23">
        <v>129717</v>
      </c>
      <c r="B484" s="23" t="s">
        <v>250</v>
      </c>
      <c r="C484" s="23" t="s">
        <v>207</v>
      </c>
      <c r="D484" s="23" t="s">
        <v>251</v>
      </c>
      <c r="E484" s="23" t="s">
        <v>252</v>
      </c>
      <c r="F484" s="23" t="s">
        <v>486</v>
      </c>
      <c r="G484" s="23" t="s">
        <v>397</v>
      </c>
      <c r="H484" s="23" t="str">
        <f t="shared" si="7"/>
        <v>CAROLINA CORREIA FIGUEIREDO</v>
      </c>
    </row>
    <row r="485" spans="1:8" ht="15" customHeight="1" x14ac:dyDescent="0.25">
      <c r="A485" s="23">
        <v>123758</v>
      </c>
      <c r="B485" s="23" t="s">
        <v>250</v>
      </c>
      <c r="C485" s="23" t="s">
        <v>207</v>
      </c>
      <c r="D485" s="23" t="s">
        <v>251</v>
      </c>
      <c r="E485" s="23" t="s">
        <v>252</v>
      </c>
      <c r="F485" s="23" t="s">
        <v>471</v>
      </c>
      <c r="G485" s="23" t="s">
        <v>472</v>
      </c>
      <c r="H485" s="23" t="str">
        <f t="shared" si="7"/>
        <v>VITORIA TAVARES ANDRADE</v>
      </c>
    </row>
    <row r="486" spans="1:8" ht="15" customHeight="1" x14ac:dyDescent="0.25">
      <c r="A486" s="23">
        <v>129714</v>
      </c>
      <c r="B486" s="23" t="s">
        <v>250</v>
      </c>
      <c r="C486" s="23" t="s">
        <v>207</v>
      </c>
      <c r="D486" s="23" t="s">
        <v>251</v>
      </c>
      <c r="E486" s="23" t="s">
        <v>252</v>
      </c>
      <c r="F486" s="23" t="s">
        <v>482</v>
      </c>
      <c r="G486" s="23" t="s">
        <v>351</v>
      </c>
      <c r="H486" s="23" t="str">
        <f t="shared" si="7"/>
        <v>ANA BEATRIZ ROCHA</v>
      </c>
    </row>
    <row r="487" spans="1:8" ht="15" customHeight="1" x14ac:dyDescent="0.25">
      <c r="A487" s="23">
        <v>129715</v>
      </c>
      <c r="B487" s="23" t="s">
        <v>250</v>
      </c>
      <c r="C487" s="23" t="s">
        <v>207</v>
      </c>
      <c r="D487" s="23" t="s">
        <v>251</v>
      </c>
      <c r="E487" s="23" t="s">
        <v>252</v>
      </c>
      <c r="F487" s="23" t="s">
        <v>483</v>
      </c>
      <c r="G487" s="23" t="s">
        <v>484</v>
      </c>
      <c r="H487" s="23" t="str">
        <f t="shared" si="7"/>
        <v>ANA MIGUEL BORGES SILVA</v>
      </c>
    </row>
    <row r="488" spans="1:8" x14ac:dyDescent="0.25">
      <c r="A488" s="23">
        <v>124295</v>
      </c>
      <c r="B488" s="23" t="s">
        <v>250</v>
      </c>
      <c r="C488" s="23" t="s">
        <v>207</v>
      </c>
      <c r="D488" s="23" t="s">
        <v>251</v>
      </c>
      <c r="E488" s="23" t="s">
        <v>252</v>
      </c>
      <c r="F488" s="23" t="s">
        <v>474</v>
      </c>
      <c r="G488" s="23" t="s">
        <v>244</v>
      </c>
      <c r="H488" s="23" t="str">
        <f t="shared" si="7"/>
        <v>BEATRIZ SILVA PRATES</v>
      </c>
    </row>
    <row r="489" spans="1:8" x14ac:dyDescent="0.25">
      <c r="A489" s="23">
        <v>124560</v>
      </c>
      <c r="B489" s="23" t="s">
        <v>250</v>
      </c>
      <c r="C489" s="23" t="s">
        <v>207</v>
      </c>
      <c r="D489" s="23" t="s">
        <v>251</v>
      </c>
      <c r="E489" s="23" t="s">
        <v>252</v>
      </c>
      <c r="F489" s="23" t="s">
        <v>469</v>
      </c>
      <c r="G489" s="23" t="s">
        <v>228</v>
      </c>
      <c r="H489" s="23" t="str">
        <f t="shared" si="7"/>
        <v>MATILDE CRUZ GAMA</v>
      </c>
    </row>
    <row r="490" spans="1:8" x14ac:dyDescent="0.25">
      <c r="A490" s="23">
        <v>147058</v>
      </c>
      <c r="B490" s="23" t="s">
        <v>250</v>
      </c>
      <c r="C490" s="23" t="s">
        <v>207</v>
      </c>
      <c r="D490" s="23" t="s">
        <v>251</v>
      </c>
      <c r="E490" s="23" t="s">
        <v>252</v>
      </c>
      <c r="F490" s="23" t="s">
        <v>507</v>
      </c>
      <c r="G490" s="23" t="s">
        <v>288</v>
      </c>
      <c r="H490" s="23" t="str">
        <f t="shared" si="7"/>
        <v>BENEDITA GRANJO LOPES</v>
      </c>
    </row>
    <row r="491" spans="1:8" x14ac:dyDescent="0.25">
      <c r="A491" s="23">
        <v>148746</v>
      </c>
      <c r="B491" s="23" t="s">
        <v>250</v>
      </c>
      <c r="C491" s="23" t="s">
        <v>207</v>
      </c>
      <c r="D491" s="23" t="s">
        <v>251</v>
      </c>
      <c r="E491" s="23" t="s">
        <v>252</v>
      </c>
      <c r="F491" s="23" t="s">
        <v>510</v>
      </c>
      <c r="G491" s="23" t="s">
        <v>397</v>
      </c>
      <c r="H491" s="23" t="str">
        <f t="shared" si="7"/>
        <v>CAROLINA ANDRADE LEITE</v>
      </c>
    </row>
    <row r="492" spans="1:8" x14ac:dyDescent="0.25">
      <c r="A492" s="23">
        <v>148545</v>
      </c>
      <c r="B492" s="23" t="s">
        <v>250</v>
      </c>
      <c r="C492" s="23" t="s">
        <v>207</v>
      </c>
      <c r="D492" s="23" t="s">
        <v>251</v>
      </c>
      <c r="E492" s="23" t="s">
        <v>252</v>
      </c>
      <c r="F492" s="23" t="s">
        <v>508</v>
      </c>
      <c r="G492" s="23" t="s">
        <v>509</v>
      </c>
      <c r="H492" s="23" t="str">
        <f t="shared" si="7"/>
        <v>LAURA FRANCHAMPS MANARTE</v>
      </c>
    </row>
    <row r="493" spans="1:8" x14ac:dyDescent="0.25">
      <c r="A493" s="23">
        <v>129721</v>
      </c>
      <c r="B493" s="23" t="s">
        <v>250</v>
      </c>
      <c r="C493" s="23" t="s">
        <v>207</v>
      </c>
      <c r="D493" s="23" t="s">
        <v>251</v>
      </c>
      <c r="E493" s="23" t="s">
        <v>252</v>
      </c>
      <c r="F493" s="23" t="s">
        <v>487</v>
      </c>
      <c r="G493" s="23" t="s">
        <v>344</v>
      </c>
      <c r="H493" s="23" t="str">
        <f t="shared" si="7"/>
        <v>SOFIA SANTOS TAVARES</v>
      </c>
    </row>
    <row r="494" spans="1:8" x14ac:dyDescent="0.25">
      <c r="A494" s="23">
        <v>129716</v>
      </c>
      <c r="B494" s="23" t="s">
        <v>250</v>
      </c>
      <c r="C494" s="23" t="s">
        <v>207</v>
      </c>
      <c r="D494" s="23" t="s">
        <v>251</v>
      </c>
      <c r="E494" s="23" t="s">
        <v>252</v>
      </c>
      <c r="F494" s="23" t="s">
        <v>485</v>
      </c>
      <c r="G494" s="23" t="s">
        <v>432</v>
      </c>
      <c r="H494" s="23" t="str">
        <f t="shared" si="7"/>
        <v>ANA RITA RAMOS</v>
      </c>
    </row>
    <row r="495" spans="1:8" x14ac:dyDescent="0.25">
      <c r="A495" s="23">
        <v>203253</v>
      </c>
      <c r="B495" s="23" t="s">
        <v>250</v>
      </c>
      <c r="C495" s="23" t="s">
        <v>207</v>
      </c>
      <c r="D495" s="23" t="s">
        <v>251</v>
      </c>
      <c r="E495" s="23" t="s">
        <v>252</v>
      </c>
      <c r="F495" s="23" t="s">
        <v>517</v>
      </c>
      <c r="G495" s="23" t="s">
        <v>377</v>
      </c>
      <c r="H495" s="23" t="str">
        <f t="shared" si="7"/>
        <v>ANA JORGE OLIVEIRA</v>
      </c>
    </row>
    <row r="496" spans="1:8" x14ac:dyDescent="0.25">
      <c r="A496" s="23">
        <v>133420</v>
      </c>
      <c r="B496" s="23" t="s">
        <v>250</v>
      </c>
      <c r="C496" s="23" t="s">
        <v>207</v>
      </c>
      <c r="D496" s="23" t="s">
        <v>251</v>
      </c>
      <c r="E496" s="23" t="s">
        <v>252</v>
      </c>
      <c r="F496" s="23" t="s">
        <v>504</v>
      </c>
      <c r="G496" s="23" t="s">
        <v>311</v>
      </c>
      <c r="H496" s="23" t="str">
        <f t="shared" si="7"/>
        <v>INES SOFIA FONSECA</v>
      </c>
    </row>
    <row r="497" spans="1:8" ht="15" customHeight="1" x14ac:dyDescent="0.25">
      <c r="A497" s="23">
        <v>133425</v>
      </c>
      <c r="B497" s="23" t="s">
        <v>250</v>
      </c>
      <c r="C497" s="23" t="s">
        <v>207</v>
      </c>
      <c r="D497" s="23" t="s">
        <v>251</v>
      </c>
      <c r="E497" s="23" t="s">
        <v>252</v>
      </c>
      <c r="F497" s="23" t="s">
        <v>473</v>
      </c>
      <c r="G497" s="23" t="s">
        <v>284</v>
      </c>
      <c r="H497" s="23" t="str">
        <f t="shared" si="7"/>
        <v>MARTA RODRIGUES VALENTE</v>
      </c>
    </row>
    <row r="498" spans="1:8" ht="15" customHeight="1" x14ac:dyDescent="0.25">
      <c r="A498" s="23">
        <v>204967</v>
      </c>
      <c r="B498" s="23" t="s">
        <v>250</v>
      </c>
      <c r="C498" s="23" t="s">
        <v>207</v>
      </c>
      <c r="D498" s="23" t="s">
        <v>251</v>
      </c>
      <c r="E498" s="23" t="s">
        <v>252</v>
      </c>
      <c r="F498" s="23" t="s">
        <v>312</v>
      </c>
      <c r="G498" s="23" t="s">
        <v>234</v>
      </c>
      <c r="H498" s="23" t="str">
        <f t="shared" si="7"/>
        <v>MARIA RODRIGUES OLIVEIRA</v>
      </c>
    </row>
    <row r="499" spans="1:8" x14ac:dyDescent="0.25">
      <c r="A499" s="23">
        <v>204970</v>
      </c>
      <c r="B499" s="23" t="s">
        <v>250</v>
      </c>
      <c r="C499" s="23" t="s">
        <v>207</v>
      </c>
      <c r="D499" s="23" t="s">
        <v>251</v>
      </c>
      <c r="E499" s="23" t="s">
        <v>252</v>
      </c>
      <c r="F499" s="23" t="s">
        <v>527</v>
      </c>
      <c r="G499" s="23" t="s">
        <v>528</v>
      </c>
      <c r="H499" s="23" t="str">
        <f t="shared" si="7"/>
        <v>RITA GOMES SANTOS</v>
      </c>
    </row>
    <row r="500" spans="1:8" x14ac:dyDescent="0.25">
      <c r="A500" s="23">
        <v>204952</v>
      </c>
      <c r="B500" s="23" t="s">
        <v>250</v>
      </c>
      <c r="C500" s="23" t="s">
        <v>207</v>
      </c>
      <c r="D500" s="23" t="s">
        <v>251</v>
      </c>
      <c r="E500" s="23" t="s">
        <v>252</v>
      </c>
      <c r="F500" s="23" t="s">
        <v>520</v>
      </c>
      <c r="G500" s="23" t="s">
        <v>244</v>
      </c>
      <c r="H500" s="23" t="str">
        <f t="shared" si="7"/>
        <v>BEATRIZ GONCALVES PORTUGAL</v>
      </c>
    </row>
    <row r="501" spans="1:8" x14ac:dyDescent="0.25">
      <c r="A501" s="23">
        <v>204965</v>
      </c>
      <c r="B501" s="23" t="s">
        <v>250</v>
      </c>
      <c r="C501" s="23" t="s">
        <v>207</v>
      </c>
      <c r="D501" s="23" t="s">
        <v>251</v>
      </c>
      <c r="E501" s="23" t="s">
        <v>252</v>
      </c>
      <c r="F501" s="23" t="s">
        <v>526</v>
      </c>
      <c r="G501" s="23" t="s">
        <v>311</v>
      </c>
      <c r="H501" s="23" t="str">
        <f t="shared" si="7"/>
        <v>INES CASTRO FERNANDES</v>
      </c>
    </row>
    <row r="502" spans="1:8" x14ac:dyDescent="0.25">
      <c r="A502" s="23">
        <v>204974</v>
      </c>
      <c r="B502" s="23" t="s">
        <v>250</v>
      </c>
      <c r="C502" s="23" t="s">
        <v>207</v>
      </c>
      <c r="D502" s="23" t="s">
        <v>251</v>
      </c>
      <c r="E502" s="23" t="s">
        <v>252</v>
      </c>
      <c r="F502" s="23" t="s">
        <v>531</v>
      </c>
      <c r="G502" s="23" t="s">
        <v>532</v>
      </c>
      <c r="H502" s="23" t="str">
        <f t="shared" si="7"/>
        <v>BRYANNA ALELI SANCHEZ DE ABREU</v>
      </c>
    </row>
    <row r="503" spans="1:8" x14ac:dyDescent="0.25">
      <c r="A503" s="23">
        <v>200862</v>
      </c>
      <c r="B503" s="23" t="s">
        <v>250</v>
      </c>
      <c r="C503" s="23" t="s">
        <v>207</v>
      </c>
      <c r="D503" s="23" t="s">
        <v>251</v>
      </c>
      <c r="E503" s="23" t="s">
        <v>252</v>
      </c>
      <c r="F503" s="23" t="s">
        <v>516</v>
      </c>
      <c r="G503" s="23" t="s">
        <v>255</v>
      </c>
      <c r="H503" s="23" t="str">
        <f t="shared" si="7"/>
        <v>MARGARIDA PAIS CRUZ</v>
      </c>
    </row>
    <row r="504" spans="1:8" x14ac:dyDescent="0.25">
      <c r="A504" s="23">
        <v>204966</v>
      </c>
      <c r="B504" s="23" t="s">
        <v>250</v>
      </c>
      <c r="C504" s="23" t="s">
        <v>207</v>
      </c>
      <c r="D504" s="23" t="s">
        <v>251</v>
      </c>
      <c r="E504" s="23" t="s">
        <v>252</v>
      </c>
      <c r="F504" s="23" t="s">
        <v>310</v>
      </c>
      <c r="G504" s="23" t="s">
        <v>311</v>
      </c>
      <c r="H504" s="23" t="str">
        <f t="shared" si="7"/>
        <v>INES BERLINCHAS OLIVEIRA</v>
      </c>
    </row>
    <row r="505" spans="1:8" x14ac:dyDescent="0.25">
      <c r="A505" s="23">
        <v>205293</v>
      </c>
      <c r="B505" s="23" t="s">
        <v>250</v>
      </c>
      <c r="C505" s="23" t="s">
        <v>207</v>
      </c>
      <c r="D505" s="23" t="s">
        <v>251</v>
      </c>
      <c r="E505" s="23" t="s">
        <v>252</v>
      </c>
      <c r="F505" s="23" t="s">
        <v>313</v>
      </c>
      <c r="G505" s="23" t="s">
        <v>314</v>
      </c>
      <c r="H505" s="23" t="str">
        <f t="shared" si="7"/>
        <v>MAFALDA HENRIQUE DE PAULA</v>
      </c>
    </row>
    <row r="506" spans="1:8" x14ac:dyDescent="0.25">
      <c r="A506" s="23">
        <v>206014</v>
      </c>
      <c r="B506" s="23" t="s">
        <v>250</v>
      </c>
      <c r="C506" s="23" t="s">
        <v>207</v>
      </c>
      <c r="D506" s="23" t="s">
        <v>251</v>
      </c>
      <c r="E506" s="23" t="s">
        <v>252</v>
      </c>
      <c r="F506" s="23" t="s">
        <v>315</v>
      </c>
      <c r="G506" s="23" t="s">
        <v>316</v>
      </c>
      <c r="H506" s="23" t="str">
        <f t="shared" si="7"/>
        <v>LARA SANTOS ROMAO</v>
      </c>
    </row>
    <row r="507" spans="1:8" x14ac:dyDescent="0.25">
      <c r="A507" s="25">
        <v>133421</v>
      </c>
      <c r="B507" s="25" t="s">
        <v>250</v>
      </c>
      <c r="C507" s="23" t="s">
        <v>207</v>
      </c>
      <c r="D507" s="25" t="s">
        <v>251</v>
      </c>
      <c r="E507" s="25" t="s">
        <v>252</v>
      </c>
      <c r="F507" s="25" t="s">
        <v>505</v>
      </c>
      <c r="G507" s="25" t="s">
        <v>506</v>
      </c>
      <c r="H507" s="23" t="str">
        <f t="shared" si="7"/>
        <v>ISIS VEIROS ANDRADE</v>
      </c>
    </row>
    <row r="508" spans="1:8" x14ac:dyDescent="0.25">
      <c r="A508" s="23">
        <v>133047</v>
      </c>
      <c r="B508" s="25" t="s">
        <v>250</v>
      </c>
      <c r="C508" s="23" t="s">
        <v>207</v>
      </c>
      <c r="D508" s="25" t="s">
        <v>251</v>
      </c>
      <c r="E508" s="25" t="s">
        <v>252</v>
      </c>
      <c r="F508" s="23" t="s">
        <v>501</v>
      </c>
      <c r="G508" s="23" t="s">
        <v>502</v>
      </c>
      <c r="H508" s="23" t="str">
        <f t="shared" si="7"/>
        <v>ALEXANDRA REIS SILVA</v>
      </c>
    </row>
    <row r="509" spans="1:8" x14ac:dyDescent="0.25">
      <c r="A509" s="32">
        <v>206008</v>
      </c>
      <c r="B509" s="23" t="s">
        <v>250</v>
      </c>
      <c r="C509" s="23" t="s">
        <v>207</v>
      </c>
      <c r="D509" s="23" t="s">
        <v>251</v>
      </c>
      <c r="E509" s="23" t="s">
        <v>252</v>
      </c>
      <c r="F509" s="23" t="s">
        <v>534</v>
      </c>
      <c r="G509" s="23" t="s">
        <v>498</v>
      </c>
      <c r="H509" s="23" t="str">
        <f t="shared" si="7"/>
        <v>INÊS MARGARIDA LEITE</v>
      </c>
    </row>
    <row r="510" spans="1:8" x14ac:dyDescent="0.25">
      <c r="A510" s="32">
        <v>200860</v>
      </c>
      <c r="B510" s="23" t="s">
        <v>250</v>
      </c>
      <c r="C510" s="23" t="s">
        <v>207</v>
      </c>
      <c r="D510" s="23" t="s">
        <v>251</v>
      </c>
      <c r="E510" s="23" t="s">
        <v>252</v>
      </c>
      <c r="F510" s="23" t="s">
        <v>515</v>
      </c>
      <c r="G510" s="23" t="s">
        <v>498</v>
      </c>
      <c r="H510" s="23" t="str">
        <f t="shared" si="7"/>
        <v>INÊS FILIPA COSTA</v>
      </c>
    </row>
    <row r="511" spans="1:8" x14ac:dyDescent="0.25">
      <c r="A511" s="32">
        <v>204973</v>
      </c>
      <c r="B511" s="23" t="s">
        <v>250</v>
      </c>
      <c r="C511" s="23" t="s">
        <v>207</v>
      </c>
      <c r="D511" s="23" t="s">
        <v>251</v>
      </c>
      <c r="E511" s="23" t="s">
        <v>252</v>
      </c>
      <c r="F511" s="23" t="s">
        <v>529</v>
      </c>
      <c r="G511" s="23" t="s">
        <v>530</v>
      </c>
      <c r="H511" s="23" t="str">
        <f t="shared" si="7"/>
        <v>ÉRICA JOAO FERREIRA</v>
      </c>
    </row>
    <row r="512" spans="1:8" x14ac:dyDescent="0.25">
      <c r="A512" s="32">
        <v>203255</v>
      </c>
      <c r="B512" s="23" t="s">
        <v>250</v>
      </c>
      <c r="C512" s="23" t="s">
        <v>207</v>
      </c>
      <c r="D512" s="23" t="s">
        <v>251</v>
      </c>
      <c r="E512" s="23" t="s">
        <v>252</v>
      </c>
      <c r="F512" s="23" t="s">
        <v>518</v>
      </c>
      <c r="G512" s="23" t="s">
        <v>519</v>
      </c>
      <c r="H512" s="23" t="str">
        <f t="shared" si="7"/>
        <v>NICOLE GOMES PEREIRA</v>
      </c>
    </row>
    <row r="513" spans="1:8" ht="15" customHeight="1" x14ac:dyDescent="0.25">
      <c r="A513" s="32">
        <v>127697</v>
      </c>
      <c r="B513" s="23" t="s">
        <v>250</v>
      </c>
      <c r="C513" s="23" t="s">
        <v>207</v>
      </c>
      <c r="D513" s="23" t="s">
        <v>251</v>
      </c>
      <c r="E513" s="23" t="s">
        <v>252</v>
      </c>
      <c r="F513" s="23" t="s">
        <v>481</v>
      </c>
      <c r="G513" s="23" t="s">
        <v>377</v>
      </c>
      <c r="H513" s="23" t="str">
        <f t="shared" si="7"/>
        <v>ANA RITA MAGALHÃES</v>
      </c>
    </row>
    <row r="514" spans="1:8" ht="15" customHeight="1" x14ac:dyDescent="0.25">
      <c r="A514" s="32">
        <v>204964</v>
      </c>
      <c r="B514" s="23" t="s">
        <v>250</v>
      </c>
      <c r="C514" s="23" t="s">
        <v>207</v>
      </c>
      <c r="D514" s="23" t="s">
        <v>251</v>
      </c>
      <c r="E514" s="23" t="s">
        <v>252</v>
      </c>
      <c r="F514" s="23" t="s">
        <v>524</v>
      </c>
      <c r="G514" s="23" t="s">
        <v>525</v>
      </c>
      <c r="H514" s="23" t="str">
        <f t="shared" si="7"/>
        <v>VALENTINA REBELO PINHEIRO</v>
      </c>
    </row>
    <row r="515" spans="1:8" ht="15" customHeight="1" x14ac:dyDescent="0.25">
      <c r="A515" s="32">
        <v>204961</v>
      </c>
      <c r="B515" s="23" t="s">
        <v>250</v>
      </c>
      <c r="C515" s="23" t="s">
        <v>207</v>
      </c>
      <c r="D515" s="23" t="s">
        <v>251</v>
      </c>
      <c r="E515" s="23" t="s">
        <v>252</v>
      </c>
      <c r="F515" s="23" t="s">
        <v>523</v>
      </c>
      <c r="G515" s="23" t="s">
        <v>342</v>
      </c>
      <c r="H515" s="23" t="str">
        <f t="shared" ref="H515:H578" si="8">G515&amp;" "&amp;F515</f>
        <v>JOANA GASPAR REIS</v>
      </c>
    </row>
    <row r="516" spans="1:8" ht="15" customHeight="1" x14ac:dyDescent="0.25">
      <c r="A516" s="32">
        <v>204958</v>
      </c>
      <c r="B516" s="23" t="s">
        <v>250</v>
      </c>
      <c r="C516" s="23" t="s">
        <v>207</v>
      </c>
      <c r="D516" s="23" t="s">
        <v>251</v>
      </c>
      <c r="E516" s="23" t="s">
        <v>252</v>
      </c>
      <c r="F516" s="23" t="s">
        <v>521</v>
      </c>
      <c r="G516" s="23" t="s">
        <v>522</v>
      </c>
      <c r="H516" s="23" t="str">
        <f t="shared" si="8"/>
        <v>ARIANA PINTO PEREIRA</v>
      </c>
    </row>
    <row r="517" spans="1:8" ht="15" customHeight="1" x14ac:dyDescent="0.25">
      <c r="A517" s="25">
        <v>209091</v>
      </c>
      <c r="B517" s="23" t="s">
        <v>250</v>
      </c>
      <c r="C517" s="23" t="s">
        <v>207</v>
      </c>
      <c r="D517" s="23" t="s">
        <v>251</v>
      </c>
      <c r="E517" s="23" t="s">
        <v>252</v>
      </c>
      <c r="F517" s="23" t="s">
        <v>539</v>
      </c>
      <c r="G517" s="23" t="s">
        <v>540</v>
      </c>
      <c r="H517" s="23" t="str">
        <f t="shared" si="8"/>
        <v>OLENA MOTSAR</v>
      </c>
    </row>
    <row r="518" spans="1:8" ht="15" customHeight="1" x14ac:dyDescent="0.25">
      <c r="A518" s="21">
        <v>204956</v>
      </c>
      <c r="B518" s="23" t="s">
        <v>250</v>
      </c>
      <c r="C518" s="23" t="s">
        <v>207</v>
      </c>
      <c r="D518" s="23" t="s">
        <v>251</v>
      </c>
      <c r="E518" s="23" t="s">
        <v>252</v>
      </c>
      <c r="F518" s="21" t="s">
        <v>486</v>
      </c>
      <c r="G518" s="21" t="s">
        <v>344</v>
      </c>
      <c r="H518" s="23" t="str">
        <f t="shared" si="8"/>
        <v>SOFIA CORREIA FIGUEIREDO</v>
      </c>
    </row>
    <row r="519" spans="1:8" ht="15" customHeight="1" x14ac:dyDescent="0.25">
      <c r="A519" s="34">
        <v>211480</v>
      </c>
      <c r="B519" s="23" t="s">
        <v>250</v>
      </c>
      <c r="C519" s="23" t="s">
        <v>207</v>
      </c>
      <c r="D519" s="23" t="s">
        <v>251</v>
      </c>
      <c r="E519" s="23" t="s">
        <v>252</v>
      </c>
      <c r="F519" s="21" t="s">
        <v>544</v>
      </c>
      <c r="G519" s="21" t="s">
        <v>399</v>
      </c>
      <c r="H519" s="23" t="str">
        <f t="shared" si="8"/>
        <v>LEONOR RODRIGUES ALMEIDA</v>
      </c>
    </row>
    <row r="520" spans="1:8" ht="15" customHeight="1" x14ac:dyDescent="0.25">
      <c r="A520" s="34">
        <v>211481</v>
      </c>
      <c r="B520" s="23" t="s">
        <v>250</v>
      </c>
      <c r="C520" s="23" t="s">
        <v>207</v>
      </c>
      <c r="D520" s="23" t="s">
        <v>251</v>
      </c>
      <c r="E520" s="23" t="s">
        <v>252</v>
      </c>
      <c r="F520" s="21" t="s">
        <v>545</v>
      </c>
      <c r="G520" s="21" t="s">
        <v>546</v>
      </c>
      <c r="H520" s="23" t="str">
        <f t="shared" si="8"/>
        <v>SAMANTHA CAETANO PEREIRA</v>
      </c>
    </row>
    <row r="521" spans="1:8" x14ac:dyDescent="0.25">
      <c r="A521" s="23">
        <v>212434</v>
      </c>
      <c r="B521" s="23" t="s">
        <v>250</v>
      </c>
      <c r="C521" s="23" t="s">
        <v>207</v>
      </c>
      <c r="D521" s="23" t="s">
        <v>251</v>
      </c>
      <c r="E521" s="23" t="s">
        <v>252</v>
      </c>
      <c r="F521" s="23" t="s">
        <v>547</v>
      </c>
      <c r="G521" s="23" t="s">
        <v>244</v>
      </c>
      <c r="H521" s="23" t="str">
        <f t="shared" si="8"/>
        <v>BEATRIZ PINTO SOUSA</v>
      </c>
    </row>
    <row r="522" spans="1:8" x14ac:dyDescent="0.25">
      <c r="A522" s="23">
        <v>212440</v>
      </c>
      <c r="B522" s="23" t="s">
        <v>250</v>
      </c>
      <c r="C522" s="23" t="s">
        <v>207</v>
      </c>
      <c r="D522" s="23" t="s">
        <v>251</v>
      </c>
      <c r="E522" s="23" t="s">
        <v>252</v>
      </c>
      <c r="F522" s="23" t="s">
        <v>317</v>
      </c>
      <c r="G522" s="23" t="s">
        <v>318</v>
      </c>
      <c r="H522" s="23" t="str">
        <f t="shared" si="8"/>
        <v>IRINA NUNES CONDE</v>
      </c>
    </row>
    <row r="523" spans="1:8" ht="15" customHeight="1" x14ac:dyDescent="0.25">
      <c r="A523" s="23">
        <v>214046</v>
      </c>
      <c r="B523" s="23" t="s">
        <v>250</v>
      </c>
      <c r="C523" s="23" t="s">
        <v>207</v>
      </c>
      <c r="D523" s="23" t="s">
        <v>251</v>
      </c>
      <c r="E523" s="23" t="s">
        <v>252</v>
      </c>
      <c r="F523" s="23" t="s">
        <v>549</v>
      </c>
      <c r="G523" s="23" t="s">
        <v>394</v>
      </c>
      <c r="H523" s="23" t="str">
        <f t="shared" si="8"/>
        <v>MADALENA NADAIS PINHO</v>
      </c>
    </row>
    <row r="524" spans="1:8" ht="15" customHeight="1" x14ac:dyDescent="0.25">
      <c r="A524" s="23">
        <v>216778</v>
      </c>
      <c r="B524" s="23" t="s">
        <v>250</v>
      </c>
      <c r="C524" s="23" t="s">
        <v>207</v>
      </c>
      <c r="D524" s="23" t="s">
        <v>251</v>
      </c>
      <c r="E524" s="23" t="s">
        <v>252</v>
      </c>
      <c r="F524" s="21" t="s">
        <v>562</v>
      </c>
      <c r="G524" s="21" t="s">
        <v>563</v>
      </c>
      <c r="H524" s="23" t="str">
        <f t="shared" si="8"/>
        <v>MIGUEL TORRES VALENTE</v>
      </c>
    </row>
    <row r="525" spans="1:8" ht="15" customHeight="1" x14ac:dyDescent="0.25">
      <c r="A525" s="21">
        <v>216775</v>
      </c>
      <c r="B525" s="23" t="s">
        <v>250</v>
      </c>
      <c r="C525" s="23" t="s">
        <v>207</v>
      </c>
      <c r="D525" s="23" t="s">
        <v>251</v>
      </c>
      <c r="E525" s="23" t="s">
        <v>252</v>
      </c>
      <c r="F525" s="21" t="s">
        <v>559</v>
      </c>
      <c r="G525" s="21" t="s">
        <v>560</v>
      </c>
      <c r="H525" s="23" t="str">
        <f t="shared" si="8"/>
        <v>JOAO PEDRO PEREIRA</v>
      </c>
    </row>
    <row r="526" spans="1:8" ht="15" customHeight="1" x14ac:dyDescent="0.25">
      <c r="A526" s="21">
        <v>216776</v>
      </c>
      <c r="B526" s="23" t="s">
        <v>250</v>
      </c>
      <c r="C526" s="23" t="s">
        <v>207</v>
      </c>
      <c r="D526" s="23" t="s">
        <v>251</v>
      </c>
      <c r="E526" s="23" t="s">
        <v>252</v>
      </c>
      <c r="F526" s="21" t="s">
        <v>561</v>
      </c>
      <c r="G526" s="21" t="s">
        <v>340</v>
      </c>
      <c r="H526" s="23" t="str">
        <f t="shared" si="8"/>
        <v>GONCALO GODINHO GONCALVES</v>
      </c>
    </row>
    <row r="527" spans="1:8" x14ac:dyDescent="0.25">
      <c r="A527" s="21">
        <v>216777</v>
      </c>
      <c r="B527" s="23" t="s">
        <v>250</v>
      </c>
      <c r="C527" s="23" t="s">
        <v>207</v>
      </c>
      <c r="D527" s="23" t="s">
        <v>251</v>
      </c>
      <c r="E527" s="23" t="s">
        <v>252</v>
      </c>
      <c r="F527" s="21" t="s">
        <v>559</v>
      </c>
      <c r="G527" s="21" t="s">
        <v>560</v>
      </c>
      <c r="H527" s="23" t="str">
        <f t="shared" si="8"/>
        <v>JOAO PEDRO PEREIRA</v>
      </c>
    </row>
    <row r="528" spans="1:8" x14ac:dyDescent="0.25">
      <c r="A528" s="24">
        <v>215060</v>
      </c>
      <c r="B528" s="23" t="s">
        <v>250</v>
      </c>
      <c r="C528" s="23" t="s">
        <v>207</v>
      </c>
      <c r="D528" s="23" t="s">
        <v>251</v>
      </c>
      <c r="E528" s="23" t="s">
        <v>252</v>
      </c>
      <c r="F528" s="21" t="s">
        <v>256</v>
      </c>
      <c r="G528" s="21" t="s">
        <v>257</v>
      </c>
      <c r="H528" s="23" t="str">
        <f t="shared" si="8"/>
        <v>MIRIAM JESUS MANARTE</v>
      </c>
    </row>
    <row r="529" spans="1:8" x14ac:dyDescent="0.25">
      <c r="A529" s="24">
        <v>212436</v>
      </c>
      <c r="B529" s="23" t="s">
        <v>250</v>
      </c>
      <c r="C529" s="23" t="s">
        <v>207</v>
      </c>
      <c r="D529" s="23" t="s">
        <v>251</v>
      </c>
      <c r="E529" s="23" t="s">
        <v>252</v>
      </c>
      <c r="F529" s="21" t="s">
        <v>254</v>
      </c>
      <c r="G529" s="21" t="s">
        <v>255</v>
      </c>
      <c r="H529" s="23" t="str">
        <f t="shared" si="8"/>
        <v>MARGARIDA RODRIGUES FERREIRA</v>
      </c>
    </row>
    <row r="530" spans="1:8" ht="15" customHeight="1" x14ac:dyDescent="0.25">
      <c r="A530" s="24">
        <v>206009</v>
      </c>
      <c r="B530" s="23" t="s">
        <v>250</v>
      </c>
      <c r="C530" s="23" t="s">
        <v>207</v>
      </c>
      <c r="D530" s="23" t="s">
        <v>251</v>
      </c>
      <c r="E530" s="23" t="s">
        <v>252</v>
      </c>
      <c r="F530" s="21" t="s">
        <v>535</v>
      </c>
      <c r="G530" s="21" t="s">
        <v>316</v>
      </c>
      <c r="H530" s="23" t="str">
        <f t="shared" si="8"/>
        <v>LARA ALMEIDA MORETE</v>
      </c>
    </row>
    <row r="531" spans="1:8" ht="15" customHeight="1" x14ac:dyDescent="0.25">
      <c r="A531" s="24">
        <v>212443</v>
      </c>
      <c r="B531" s="23" t="s">
        <v>250</v>
      </c>
      <c r="C531" s="23" t="s">
        <v>207</v>
      </c>
      <c r="D531" s="23" t="s">
        <v>251</v>
      </c>
      <c r="E531" s="23" t="s">
        <v>252</v>
      </c>
      <c r="F531" s="21" t="s">
        <v>547</v>
      </c>
      <c r="G531" s="21" t="s">
        <v>234</v>
      </c>
      <c r="H531" s="23" t="str">
        <f t="shared" si="8"/>
        <v>MARIA PINTO SOUSA</v>
      </c>
    </row>
    <row r="532" spans="1:8" x14ac:dyDescent="0.25">
      <c r="A532" s="24">
        <v>209089</v>
      </c>
      <c r="B532" s="23" t="s">
        <v>250</v>
      </c>
      <c r="C532" s="23" t="s">
        <v>207</v>
      </c>
      <c r="D532" s="23" t="s">
        <v>251</v>
      </c>
      <c r="E532" s="23" t="s">
        <v>252</v>
      </c>
      <c r="F532" s="21" t="s">
        <v>253</v>
      </c>
      <c r="G532" s="21" t="s">
        <v>228</v>
      </c>
      <c r="H532" s="23" t="str">
        <f t="shared" si="8"/>
        <v>MATILDE OLIVEIRA COSTA</v>
      </c>
    </row>
    <row r="533" spans="1:8" x14ac:dyDescent="0.25">
      <c r="A533" s="24">
        <v>216774</v>
      </c>
      <c r="B533" s="23" t="s">
        <v>250</v>
      </c>
      <c r="C533" s="23" t="s">
        <v>207</v>
      </c>
      <c r="D533" s="23" t="s">
        <v>251</v>
      </c>
      <c r="E533" s="23" t="s">
        <v>252</v>
      </c>
      <c r="F533" s="21" t="s">
        <v>558</v>
      </c>
      <c r="G533" s="21" t="s">
        <v>344</v>
      </c>
      <c r="H533" s="23" t="str">
        <f t="shared" si="8"/>
        <v>SOFIA OLIVEIRA SILVA</v>
      </c>
    </row>
    <row r="534" spans="1:8" x14ac:dyDescent="0.25">
      <c r="A534" s="21">
        <v>217673</v>
      </c>
      <c r="B534" s="23" t="s">
        <v>250</v>
      </c>
      <c r="C534" s="23" t="s">
        <v>207</v>
      </c>
      <c r="D534" s="23" t="s">
        <v>251</v>
      </c>
      <c r="E534" s="23" t="s">
        <v>252</v>
      </c>
      <c r="F534" s="23" t="s">
        <v>258</v>
      </c>
      <c r="G534" s="23" t="s">
        <v>230</v>
      </c>
      <c r="H534" s="23" t="str">
        <f t="shared" si="8"/>
        <v>MARIANA MARQUES MENDES</v>
      </c>
    </row>
    <row r="535" spans="1:8" x14ac:dyDescent="0.25">
      <c r="A535" s="21">
        <v>215795</v>
      </c>
      <c r="B535" s="23" t="s">
        <v>250</v>
      </c>
      <c r="C535" s="23" t="s">
        <v>207</v>
      </c>
      <c r="D535" s="23" t="s">
        <v>251</v>
      </c>
      <c r="E535" s="23" t="s">
        <v>252</v>
      </c>
      <c r="F535" s="23" t="s">
        <v>557</v>
      </c>
      <c r="G535" s="23" t="s">
        <v>397</v>
      </c>
      <c r="H535" s="23" t="str">
        <f t="shared" si="8"/>
        <v>CAROLINA VEIROS MARQUES</v>
      </c>
    </row>
    <row r="536" spans="1:8" x14ac:dyDescent="0.25">
      <c r="A536" s="21">
        <v>209086</v>
      </c>
      <c r="B536" s="23" t="s">
        <v>250</v>
      </c>
      <c r="C536" s="23" t="s">
        <v>207</v>
      </c>
      <c r="D536" s="23" t="s">
        <v>251</v>
      </c>
      <c r="E536" s="23" t="s">
        <v>252</v>
      </c>
      <c r="F536" s="23" t="s">
        <v>538</v>
      </c>
      <c r="G536" s="23" t="s">
        <v>399</v>
      </c>
      <c r="H536" s="23" t="str">
        <f t="shared" si="8"/>
        <v>LEONOR LEITE GARCIA</v>
      </c>
    </row>
    <row r="537" spans="1:8" ht="15" customHeight="1" x14ac:dyDescent="0.25">
      <c r="A537" s="21">
        <v>212439</v>
      </c>
      <c r="B537" s="23" t="s">
        <v>250</v>
      </c>
      <c r="C537" s="23" t="s">
        <v>207</v>
      </c>
      <c r="D537" s="23" t="s">
        <v>251</v>
      </c>
      <c r="E537" s="23" t="s">
        <v>252</v>
      </c>
      <c r="F537" s="23" t="s">
        <v>548</v>
      </c>
      <c r="G537" s="23" t="s">
        <v>244</v>
      </c>
      <c r="H537" s="23" t="str">
        <f t="shared" si="8"/>
        <v>BEATRIZ SANTOS SILVA</v>
      </c>
    </row>
    <row r="538" spans="1:8" ht="15" customHeight="1" x14ac:dyDescent="0.25">
      <c r="A538" s="21">
        <v>218526</v>
      </c>
      <c r="B538" s="23" t="s">
        <v>250</v>
      </c>
      <c r="C538" s="23" t="s">
        <v>207</v>
      </c>
      <c r="D538" s="23" t="s">
        <v>251</v>
      </c>
      <c r="E538" s="23" t="s">
        <v>252</v>
      </c>
      <c r="F538" s="23" t="s">
        <v>566</v>
      </c>
      <c r="G538" s="23" t="s">
        <v>399</v>
      </c>
      <c r="H538" s="23" t="str">
        <f t="shared" si="8"/>
        <v>LEONOR DE FOLQUES CASTRO</v>
      </c>
    </row>
    <row r="539" spans="1:8" ht="15" customHeight="1" x14ac:dyDescent="0.25">
      <c r="A539" s="24">
        <v>219404</v>
      </c>
      <c r="B539" s="23" t="s">
        <v>250</v>
      </c>
      <c r="C539" s="23" t="s">
        <v>207</v>
      </c>
      <c r="D539" s="23" t="s">
        <v>251</v>
      </c>
      <c r="E539" s="23" t="s">
        <v>252</v>
      </c>
      <c r="F539" s="23" t="s">
        <v>569</v>
      </c>
      <c r="G539" s="23" t="s">
        <v>249</v>
      </c>
      <c r="H539" s="23" t="str">
        <f t="shared" si="8"/>
        <v>PEDRO SILVA DE CASTRO</v>
      </c>
    </row>
    <row r="540" spans="1:8" ht="15" customHeight="1" x14ac:dyDescent="0.25">
      <c r="A540" s="23">
        <v>205977</v>
      </c>
      <c r="B540" s="23" t="s">
        <v>236</v>
      </c>
      <c r="C540" s="23" t="s">
        <v>94</v>
      </c>
      <c r="D540" s="23" t="s">
        <v>237</v>
      </c>
      <c r="E540" s="23" t="s">
        <v>238</v>
      </c>
      <c r="F540" s="23" t="s">
        <v>435</v>
      </c>
      <c r="G540" s="23" t="s">
        <v>394</v>
      </c>
      <c r="H540" s="23" t="str">
        <f t="shared" si="8"/>
        <v>MADALENA COJOCARU</v>
      </c>
    </row>
    <row r="541" spans="1:8" x14ac:dyDescent="0.25">
      <c r="A541" s="23">
        <v>203247</v>
      </c>
      <c r="B541" s="23" t="s">
        <v>236</v>
      </c>
      <c r="C541" s="23" t="s">
        <v>94</v>
      </c>
      <c r="D541" s="23" t="s">
        <v>237</v>
      </c>
      <c r="E541" s="23" t="s">
        <v>238</v>
      </c>
      <c r="F541" s="23" t="s">
        <v>433</v>
      </c>
      <c r="G541" s="23" t="s">
        <v>434</v>
      </c>
      <c r="H541" s="23" t="str">
        <f t="shared" si="8"/>
        <v>MARIA MADALENA LOPES</v>
      </c>
    </row>
    <row r="542" spans="1:8" x14ac:dyDescent="0.25">
      <c r="A542" s="23">
        <v>128383</v>
      </c>
      <c r="B542" s="23" t="s">
        <v>236</v>
      </c>
      <c r="C542" s="23" t="s">
        <v>94</v>
      </c>
      <c r="D542" s="23" t="s">
        <v>237</v>
      </c>
      <c r="E542" s="23" t="s">
        <v>238</v>
      </c>
      <c r="F542" s="23" t="s">
        <v>1200</v>
      </c>
      <c r="G542" s="23" t="s">
        <v>399</v>
      </c>
      <c r="H542" s="23" t="str">
        <f t="shared" si="8"/>
        <v xml:space="preserve">LEONOR REIS BALTAZAR </v>
      </c>
    </row>
    <row r="543" spans="1:8" x14ac:dyDescent="0.25">
      <c r="A543" s="23">
        <v>206138</v>
      </c>
      <c r="B543" s="23" t="s">
        <v>236</v>
      </c>
      <c r="C543" s="23" t="s">
        <v>94</v>
      </c>
      <c r="D543" s="23" t="s">
        <v>237</v>
      </c>
      <c r="E543" s="23" t="s">
        <v>238</v>
      </c>
      <c r="F543" s="23" t="s">
        <v>1201</v>
      </c>
      <c r="G543" s="23" t="s">
        <v>1202</v>
      </c>
      <c r="H543" s="23" t="str">
        <f t="shared" si="8"/>
        <v>EMA SOFIA GHERMAN</v>
      </c>
    </row>
    <row r="544" spans="1:8" x14ac:dyDescent="0.25">
      <c r="A544" s="23">
        <v>206141</v>
      </c>
      <c r="B544" s="23" t="s">
        <v>236</v>
      </c>
      <c r="C544" s="23" t="s">
        <v>94</v>
      </c>
      <c r="D544" s="23" t="s">
        <v>237</v>
      </c>
      <c r="E544" s="23" t="s">
        <v>238</v>
      </c>
      <c r="F544" s="23" t="s">
        <v>1203</v>
      </c>
      <c r="G544" s="23" t="s">
        <v>1204</v>
      </c>
      <c r="H544" s="23" t="str">
        <f t="shared" si="8"/>
        <v>ERICA VLADLENA KONDRATENKO</v>
      </c>
    </row>
    <row r="545" spans="1:8" x14ac:dyDescent="0.25">
      <c r="A545" s="23">
        <v>206139</v>
      </c>
      <c r="B545" s="23" t="s">
        <v>236</v>
      </c>
      <c r="C545" s="23" t="s">
        <v>94</v>
      </c>
      <c r="D545" s="23" t="s">
        <v>237</v>
      </c>
      <c r="E545" s="23" t="s">
        <v>238</v>
      </c>
      <c r="F545" s="23" t="s">
        <v>1205</v>
      </c>
      <c r="G545" s="23" t="s">
        <v>1206</v>
      </c>
      <c r="H545" s="23" t="str">
        <f t="shared" si="8"/>
        <v>NAIR SILVA NORONHA</v>
      </c>
    </row>
    <row r="546" spans="1:8" x14ac:dyDescent="0.25">
      <c r="A546" s="23">
        <v>206142</v>
      </c>
      <c r="B546" s="23" t="s">
        <v>236</v>
      </c>
      <c r="C546" s="23" t="s">
        <v>94</v>
      </c>
      <c r="D546" s="23" t="s">
        <v>237</v>
      </c>
      <c r="E546" s="23" t="s">
        <v>238</v>
      </c>
      <c r="F546" s="23" t="s">
        <v>1198</v>
      </c>
      <c r="G546" s="23" t="s">
        <v>342</v>
      </c>
      <c r="H546" s="23" t="str">
        <f t="shared" si="8"/>
        <v xml:space="preserve">JOANA ALMEIDA ROSA </v>
      </c>
    </row>
    <row r="547" spans="1:8" x14ac:dyDescent="0.25">
      <c r="A547" s="23">
        <v>202285</v>
      </c>
      <c r="B547" s="23" t="s">
        <v>236</v>
      </c>
      <c r="C547" s="23" t="s">
        <v>94</v>
      </c>
      <c r="D547" s="23" t="s">
        <v>237</v>
      </c>
      <c r="E547" s="23" t="s">
        <v>238</v>
      </c>
      <c r="F547" s="23" t="s">
        <v>431</v>
      </c>
      <c r="G547" s="23" t="s">
        <v>432</v>
      </c>
      <c r="H547" s="23" t="str">
        <f t="shared" si="8"/>
        <v xml:space="preserve">ANA RITA OLIVEIRA </v>
      </c>
    </row>
    <row r="548" spans="1:8" x14ac:dyDescent="0.25">
      <c r="A548" s="23">
        <v>205221</v>
      </c>
      <c r="B548" s="23" t="s">
        <v>236</v>
      </c>
      <c r="C548" s="23" t="s">
        <v>94</v>
      </c>
      <c r="D548" s="23" t="s">
        <v>237</v>
      </c>
      <c r="E548" s="23" t="s">
        <v>238</v>
      </c>
      <c r="F548" s="23" t="s">
        <v>1207</v>
      </c>
      <c r="G548" s="23" t="s">
        <v>752</v>
      </c>
      <c r="H548" s="23" t="str">
        <f t="shared" si="8"/>
        <v>TANIA SOFIA BASTOS</v>
      </c>
    </row>
    <row r="549" spans="1:8" x14ac:dyDescent="0.25">
      <c r="A549" s="23">
        <v>131025</v>
      </c>
      <c r="B549" s="23" t="s">
        <v>236</v>
      </c>
      <c r="C549" s="23" t="s">
        <v>94</v>
      </c>
      <c r="D549" s="23" t="s">
        <v>237</v>
      </c>
      <c r="E549" s="23" t="s">
        <v>238</v>
      </c>
      <c r="F549" s="23" t="s">
        <v>1208</v>
      </c>
      <c r="G549" s="23" t="s">
        <v>342</v>
      </c>
      <c r="H549" s="23" t="str">
        <f t="shared" si="8"/>
        <v>JOANA COSTA FERNANDES</v>
      </c>
    </row>
    <row r="550" spans="1:8" x14ac:dyDescent="0.25">
      <c r="A550" s="23">
        <v>123625</v>
      </c>
      <c r="B550" s="23" t="s">
        <v>236</v>
      </c>
      <c r="C550" s="23" t="s">
        <v>94</v>
      </c>
      <c r="D550" s="23" t="s">
        <v>237</v>
      </c>
      <c r="E550" s="23" t="s">
        <v>238</v>
      </c>
      <c r="F550" s="23" t="s">
        <v>1209</v>
      </c>
      <c r="G550" s="23" t="s">
        <v>311</v>
      </c>
      <c r="H550" s="23" t="str">
        <f t="shared" si="8"/>
        <v>INES GOMES DIAS</v>
      </c>
    </row>
    <row r="551" spans="1:8" x14ac:dyDescent="0.25">
      <c r="A551" s="32">
        <v>202284</v>
      </c>
      <c r="B551" s="25" t="s">
        <v>236</v>
      </c>
      <c r="C551" s="23" t="s">
        <v>94</v>
      </c>
      <c r="D551" s="32" t="s">
        <v>237</v>
      </c>
      <c r="E551" s="25" t="s">
        <v>238</v>
      </c>
      <c r="F551" s="33" t="s">
        <v>470</v>
      </c>
      <c r="G551" s="33" t="s">
        <v>1210</v>
      </c>
      <c r="H551" s="23" t="str">
        <f t="shared" si="8"/>
        <v>EDNAR MARGARIDA COSTA</v>
      </c>
    </row>
    <row r="552" spans="1:8" x14ac:dyDescent="0.25">
      <c r="A552" s="32">
        <v>131023</v>
      </c>
      <c r="B552" s="25" t="s">
        <v>236</v>
      </c>
      <c r="C552" s="23" t="s">
        <v>94</v>
      </c>
      <c r="D552" s="32" t="s">
        <v>237</v>
      </c>
      <c r="E552" s="25" t="s">
        <v>238</v>
      </c>
      <c r="F552" s="33" t="s">
        <v>427</v>
      </c>
      <c r="G552" s="33" t="s">
        <v>428</v>
      </c>
      <c r="H552" s="23" t="str">
        <f t="shared" si="8"/>
        <v>NICOLETA GOMOJA</v>
      </c>
    </row>
    <row r="553" spans="1:8" x14ac:dyDescent="0.25">
      <c r="A553" s="25">
        <v>123626</v>
      </c>
      <c r="B553" s="25" t="s">
        <v>236</v>
      </c>
      <c r="C553" s="23" t="s">
        <v>94</v>
      </c>
      <c r="D553" s="25" t="s">
        <v>237</v>
      </c>
      <c r="E553" s="25" t="s">
        <v>238</v>
      </c>
      <c r="F553" s="25" t="s">
        <v>1211</v>
      </c>
      <c r="G553" s="25" t="s">
        <v>244</v>
      </c>
      <c r="H553" s="23" t="str">
        <f t="shared" si="8"/>
        <v>BEATRIZ BREIS ALTAZAR</v>
      </c>
    </row>
    <row r="554" spans="1:8" x14ac:dyDescent="0.25">
      <c r="A554" s="25">
        <v>120357</v>
      </c>
      <c r="B554" s="25" t="s">
        <v>236</v>
      </c>
      <c r="C554" s="23" t="s">
        <v>94</v>
      </c>
      <c r="D554" s="25" t="s">
        <v>237</v>
      </c>
      <c r="E554" s="25" t="s">
        <v>238</v>
      </c>
      <c r="F554" s="25" t="s">
        <v>1212</v>
      </c>
      <c r="G554" s="25" t="s">
        <v>244</v>
      </c>
      <c r="H554" s="23" t="str">
        <f t="shared" si="8"/>
        <v xml:space="preserve">BEATRIZ BATISTA RAIMUNDO </v>
      </c>
    </row>
    <row r="555" spans="1:8" x14ac:dyDescent="0.25">
      <c r="A555" s="25">
        <v>130455</v>
      </c>
      <c r="B555" s="25" t="s">
        <v>236</v>
      </c>
      <c r="C555" s="23" t="s">
        <v>94</v>
      </c>
      <c r="D555" s="25" t="s">
        <v>237</v>
      </c>
      <c r="E555" s="25" t="s">
        <v>238</v>
      </c>
      <c r="F555" s="25" t="s">
        <v>1213</v>
      </c>
      <c r="G555" s="25" t="s">
        <v>311</v>
      </c>
      <c r="H555" s="23" t="str">
        <f t="shared" si="8"/>
        <v>INES GAGEIRO LINO</v>
      </c>
    </row>
    <row r="556" spans="1:8" x14ac:dyDescent="0.25">
      <c r="A556" s="25">
        <v>153345</v>
      </c>
      <c r="B556" s="25" t="s">
        <v>236</v>
      </c>
      <c r="C556" s="23" t="s">
        <v>94</v>
      </c>
      <c r="D556" s="25" t="s">
        <v>237</v>
      </c>
      <c r="E556" s="25" t="s">
        <v>238</v>
      </c>
      <c r="F556" s="25" t="s">
        <v>1214</v>
      </c>
      <c r="G556" s="25" t="s">
        <v>679</v>
      </c>
      <c r="H556" s="23" t="str">
        <f t="shared" si="8"/>
        <v>BRUNA JERÓNIMO BALTAZAR</v>
      </c>
    </row>
    <row r="557" spans="1:8" x14ac:dyDescent="0.25">
      <c r="A557" s="25">
        <v>131022</v>
      </c>
      <c r="B557" s="25" t="s">
        <v>236</v>
      </c>
      <c r="C557" s="23" t="s">
        <v>94</v>
      </c>
      <c r="D557" s="25" t="s">
        <v>237</v>
      </c>
      <c r="E557" s="25" t="s">
        <v>238</v>
      </c>
      <c r="F557" s="25" t="s">
        <v>1215</v>
      </c>
      <c r="G557" s="25" t="s">
        <v>266</v>
      </c>
      <c r="H557" s="23" t="str">
        <f t="shared" si="8"/>
        <v>CATARINA SANTOS MARTINS</v>
      </c>
    </row>
    <row r="558" spans="1:8" x14ac:dyDescent="0.25">
      <c r="A558" s="23">
        <v>206274</v>
      </c>
      <c r="B558" s="25" t="s">
        <v>236</v>
      </c>
      <c r="C558" s="23" t="s">
        <v>94</v>
      </c>
      <c r="D558" s="25" t="s">
        <v>237</v>
      </c>
      <c r="E558" s="25" t="s">
        <v>238</v>
      </c>
      <c r="F558" s="23" t="s">
        <v>436</v>
      </c>
      <c r="G558" s="23" t="s">
        <v>247</v>
      </c>
      <c r="H558" s="23" t="str">
        <f t="shared" si="8"/>
        <v>DANIELA KOSYKHINA</v>
      </c>
    </row>
    <row r="559" spans="1:8" x14ac:dyDescent="0.25">
      <c r="A559" s="23">
        <v>13347</v>
      </c>
      <c r="B559" s="25" t="s">
        <v>236</v>
      </c>
      <c r="C559" s="23" t="s">
        <v>94</v>
      </c>
      <c r="D559" s="25" t="s">
        <v>237</v>
      </c>
      <c r="E559" s="25" t="s">
        <v>238</v>
      </c>
      <c r="F559" s="23" t="s">
        <v>1216</v>
      </c>
      <c r="G559" s="23" t="s">
        <v>466</v>
      </c>
      <c r="H559" s="23" t="str">
        <f t="shared" si="8"/>
        <v>ADRIANA PEREIRA VALENTIM</v>
      </c>
    </row>
    <row r="560" spans="1:8" x14ac:dyDescent="0.25">
      <c r="A560" s="20">
        <v>211547</v>
      </c>
      <c r="B560" s="25" t="s">
        <v>236</v>
      </c>
      <c r="C560" s="23" t="s">
        <v>94</v>
      </c>
      <c r="D560" s="25" t="s">
        <v>237</v>
      </c>
      <c r="E560" s="25" t="s">
        <v>238</v>
      </c>
      <c r="F560" s="26" t="s">
        <v>243</v>
      </c>
      <c r="G560" s="26" t="s">
        <v>244</v>
      </c>
      <c r="H560" s="23" t="str">
        <f t="shared" si="8"/>
        <v>BEATRIZ CALIXTO MARREIROS</v>
      </c>
    </row>
    <row r="561" spans="1:8" x14ac:dyDescent="0.25">
      <c r="A561" s="20">
        <v>211545</v>
      </c>
      <c r="B561" s="25" t="s">
        <v>236</v>
      </c>
      <c r="C561" s="23" t="s">
        <v>94</v>
      </c>
      <c r="D561" s="25" t="s">
        <v>237</v>
      </c>
      <c r="E561" s="25" t="s">
        <v>238</v>
      </c>
      <c r="F561" s="26" t="s">
        <v>241</v>
      </c>
      <c r="G561" s="26" t="s">
        <v>242</v>
      </c>
      <c r="H561" s="23" t="str">
        <f t="shared" si="8"/>
        <v>VICTORIA TATUREVICI GAIBU</v>
      </c>
    </row>
    <row r="562" spans="1:8" x14ac:dyDescent="0.25">
      <c r="A562" s="20">
        <v>211546</v>
      </c>
      <c r="B562" s="25" t="s">
        <v>236</v>
      </c>
      <c r="C562" s="23" t="s">
        <v>94</v>
      </c>
      <c r="D562" s="25" t="s">
        <v>237</v>
      </c>
      <c r="E562" s="25" t="s">
        <v>238</v>
      </c>
      <c r="F562" s="26" t="s">
        <v>437</v>
      </c>
      <c r="G562" s="26" t="s">
        <v>423</v>
      </c>
      <c r="H562" s="23" t="str">
        <f t="shared" si="8"/>
        <v>TERESA ROSANDO SANTOS</v>
      </c>
    </row>
    <row r="563" spans="1:8" ht="15" customHeight="1" x14ac:dyDescent="0.25">
      <c r="A563" s="20">
        <v>210684</v>
      </c>
      <c r="B563" s="25" t="s">
        <v>236</v>
      </c>
      <c r="C563" s="23" t="s">
        <v>94</v>
      </c>
      <c r="D563" s="25" t="s">
        <v>237</v>
      </c>
      <c r="E563" s="25" t="s">
        <v>238</v>
      </c>
      <c r="F563" s="26" t="s">
        <v>400</v>
      </c>
      <c r="G563" s="26" t="s">
        <v>509</v>
      </c>
      <c r="H563" s="23" t="str">
        <f t="shared" si="8"/>
        <v>LAURA SOFIA SANTOS</v>
      </c>
    </row>
    <row r="564" spans="1:8" ht="15" customHeight="1" x14ac:dyDescent="0.25">
      <c r="A564" s="24">
        <v>215103</v>
      </c>
      <c r="B564" s="23" t="s">
        <v>236</v>
      </c>
      <c r="C564" s="23" t="s">
        <v>94</v>
      </c>
      <c r="D564" s="23" t="s">
        <v>237</v>
      </c>
      <c r="E564" s="23" t="s">
        <v>238</v>
      </c>
      <c r="F564" s="23" t="s">
        <v>245</v>
      </c>
      <c r="G564" s="23" t="s">
        <v>234</v>
      </c>
      <c r="H564" s="23" t="str">
        <f t="shared" si="8"/>
        <v>MARIA FRANCISCA SILVESTRE</v>
      </c>
    </row>
    <row r="565" spans="1:8" ht="15" customHeight="1" x14ac:dyDescent="0.25">
      <c r="A565" s="24">
        <v>213523</v>
      </c>
      <c r="B565" s="23" t="s">
        <v>236</v>
      </c>
      <c r="C565" s="23" t="s">
        <v>94</v>
      </c>
      <c r="D565" s="23" t="s">
        <v>237</v>
      </c>
      <c r="E565" s="23" t="s">
        <v>238</v>
      </c>
      <c r="F565" s="23" t="s">
        <v>439</v>
      </c>
      <c r="G565" s="23" t="s">
        <v>440</v>
      </c>
      <c r="H565" s="23" t="str">
        <f t="shared" si="8"/>
        <v>LETICIA NEACSU</v>
      </c>
    </row>
    <row r="566" spans="1:8" ht="15" customHeight="1" x14ac:dyDescent="0.25">
      <c r="A566" s="24">
        <v>213524</v>
      </c>
      <c r="B566" s="23" t="s">
        <v>236</v>
      </c>
      <c r="C566" s="23" t="s">
        <v>94</v>
      </c>
      <c r="D566" s="23" t="s">
        <v>237</v>
      </c>
      <c r="E566" s="23" t="s">
        <v>238</v>
      </c>
      <c r="F566" s="23" t="s">
        <v>441</v>
      </c>
      <c r="G566" s="23" t="s">
        <v>442</v>
      </c>
      <c r="H566" s="23" t="str">
        <f t="shared" si="8"/>
        <v>FABIANA OLIVEIRA GUIMARAES</v>
      </c>
    </row>
    <row r="567" spans="1:8" ht="15" customHeight="1" x14ac:dyDescent="0.25">
      <c r="A567" s="24">
        <v>211544</v>
      </c>
      <c r="B567" s="23" t="s">
        <v>236</v>
      </c>
      <c r="C567" s="23" t="s">
        <v>94</v>
      </c>
      <c r="D567" s="23" t="s">
        <v>237</v>
      </c>
      <c r="E567" s="23" t="s">
        <v>238</v>
      </c>
      <c r="F567" s="23" t="s">
        <v>239</v>
      </c>
      <c r="G567" s="23" t="s">
        <v>240</v>
      </c>
      <c r="H567" s="23" t="str">
        <f t="shared" si="8"/>
        <v>EVELINA SURGUCH</v>
      </c>
    </row>
    <row r="568" spans="1:8" ht="15" customHeight="1" x14ac:dyDescent="0.25">
      <c r="A568" s="23">
        <v>215114</v>
      </c>
      <c r="B568" s="23" t="s">
        <v>236</v>
      </c>
      <c r="C568" s="23" t="s">
        <v>94</v>
      </c>
      <c r="D568" s="23" t="s">
        <v>237</v>
      </c>
      <c r="E568" s="23" t="s">
        <v>238</v>
      </c>
      <c r="F568" s="23" t="s">
        <v>246</v>
      </c>
      <c r="G568" s="23" t="s">
        <v>247</v>
      </c>
      <c r="H568" s="23" t="str">
        <f t="shared" si="8"/>
        <v>DANIELA BARCARU</v>
      </c>
    </row>
    <row r="569" spans="1:8" ht="15" customHeight="1" x14ac:dyDescent="0.25">
      <c r="A569" s="23">
        <v>215116</v>
      </c>
      <c r="B569" s="23" t="s">
        <v>236</v>
      </c>
      <c r="C569" s="23" t="s">
        <v>94</v>
      </c>
      <c r="D569" s="23" t="s">
        <v>237</v>
      </c>
      <c r="E569" s="23" t="s">
        <v>238</v>
      </c>
      <c r="F569" s="23" t="s">
        <v>448</v>
      </c>
      <c r="G569" s="23" t="s">
        <v>228</v>
      </c>
      <c r="H569" s="23" t="str">
        <f t="shared" si="8"/>
        <v>MATILDE FILIPA PINTO</v>
      </c>
    </row>
    <row r="570" spans="1:8" ht="15" customHeight="1" x14ac:dyDescent="0.25">
      <c r="A570" s="21">
        <v>214539</v>
      </c>
      <c r="B570" s="23" t="s">
        <v>236</v>
      </c>
      <c r="C570" s="23" t="s">
        <v>94</v>
      </c>
      <c r="D570" s="23" t="s">
        <v>237</v>
      </c>
      <c r="E570" s="23" t="s">
        <v>238</v>
      </c>
      <c r="F570" s="23" t="s">
        <v>443</v>
      </c>
      <c r="G570" s="21" t="s">
        <v>444</v>
      </c>
      <c r="H570" s="23" t="str">
        <f t="shared" si="8"/>
        <v>KLYMENTYNA PSHENYCHNA</v>
      </c>
    </row>
    <row r="571" spans="1:8" ht="15" customHeight="1" x14ac:dyDescent="0.25">
      <c r="A571" s="21">
        <v>215102</v>
      </c>
      <c r="B571" s="23" t="s">
        <v>236</v>
      </c>
      <c r="C571" s="23" t="s">
        <v>94</v>
      </c>
      <c r="D571" s="23" t="s">
        <v>237</v>
      </c>
      <c r="E571" s="23" t="s">
        <v>238</v>
      </c>
      <c r="F571" s="23" t="s">
        <v>446</v>
      </c>
      <c r="G571" s="23" t="s">
        <v>447</v>
      </c>
      <c r="H571" s="23" t="str">
        <f t="shared" si="8"/>
        <v>BIANCA LEFTER</v>
      </c>
    </row>
    <row r="572" spans="1:8" ht="15" customHeight="1" x14ac:dyDescent="0.25">
      <c r="A572" s="21">
        <v>215101</v>
      </c>
      <c r="B572" s="25" t="s">
        <v>236</v>
      </c>
      <c r="C572" s="23" t="s">
        <v>94</v>
      </c>
      <c r="D572" s="25" t="s">
        <v>237</v>
      </c>
      <c r="E572" s="25" t="s">
        <v>238</v>
      </c>
      <c r="F572" s="23" t="s">
        <v>445</v>
      </c>
      <c r="G572" s="23" t="s">
        <v>428</v>
      </c>
      <c r="H572" s="23" t="str">
        <f t="shared" si="8"/>
        <v>NICOLETA ESANU</v>
      </c>
    </row>
    <row r="573" spans="1:8" ht="15" customHeight="1" x14ac:dyDescent="0.25">
      <c r="A573" s="21">
        <v>215914</v>
      </c>
      <c r="B573" s="25" t="s">
        <v>236</v>
      </c>
      <c r="C573" s="23" t="s">
        <v>94</v>
      </c>
      <c r="D573" s="25" t="s">
        <v>237</v>
      </c>
      <c r="E573" s="25" t="s">
        <v>238</v>
      </c>
      <c r="F573" s="23" t="s">
        <v>450</v>
      </c>
      <c r="G573" s="23" t="s">
        <v>234</v>
      </c>
      <c r="H573" s="23" t="str">
        <f t="shared" si="8"/>
        <v>MARIA BEZERKO</v>
      </c>
    </row>
    <row r="574" spans="1:8" x14ac:dyDescent="0.25">
      <c r="A574" s="21">
        <v>216062</v>
      </c>
      <c r="B574" s="25" t="s">
        <v>236</v>
      </c>
      <c r="C574" s="23" t="s">
        <v>94</v>
      </c>
      <c r="D574" s="25" t="s">
        <v>237</v>
      </c>
      <c r="E574" s="25" t="s">
        <v>238</v>
      </c>
      <c r="F574" s="23" t="s">
        <v>451</v>
      </c>
      <c r="G574" s="23" t="s">
        <v>344</v>
      </c>
      <c r="H574" s="23" t="str">
        <f t="shared" si="8"/>
        <v>SOFIA HENRIQUE FERNANDES</v>
      </c>
    </row>
    <row r="575" spans="1:8" x14ac:dyDescent="0.25">
      <c r="A575" s="21">
        <v>215571</v>
      </c>
      <c r="B575" s="25" t="s">
        <v>236</v>
      </c>
      <c r="C575" s="23" t="s">
        <v>94</v>
      </c>
      <c r="D575" s="25" t="s">
        <v>237</v>
      </c>
      <c r="E575" s="25" t="s">
        <v>238</v>
      </c>
      <c r="F575" s="23" t="s">
        <v>449</v>
      </c>
      <c r="G575" s="23" t="s">
        <v>344</v>
      </c>
      <c r="H575" s="23" t="str">
        <f t="shared" si="8"/>
        <v>SOFIA KATARINA BARBARYCH</v>
      </c>
    </row>
    <row r="576" spans="1:8" x14ac:dyDescent="0.25">
      <c r="A576" s="21">
        <v>217158</v>
      </c>
      <c r="B576" s="25" t="s">
        <v>236</v>
      </c>
      <c r="C576" s="23" t="s">
        <v>94</v>
      </c>
      <c r="D576" s="25" t="s">
        <v>237</v>
      </c>
      <c r="E576" s="25" t="s">
        <v>238</v>
      </c>
      <c r="F576" s="23" t="s">
        <v>452</v>
      </c>
      <c r="G576" s="23" t="s">
        <v>453</v>
      </c>
      <c r="H576" s="23" t="str">
        <f t="shared" si="8"/>
        <v>MELANINA SVISTULA</v>
      </c>
    </row>
    <row r="577" spans="1:8" x14ac:dyDescent="0.25">
      <c r="A577" s="21">
        <v>217450</v>
      </c>
      <c r="B577" s="25" t="s">
        <v>236</v>
      </c>
      <c r="C577" s="23" t="s">
        <v>94</v>
      </c>
      <c r="D577" s="25" t="s">
        <v>237</v>
      </c>
      <c r="E577" s="25" t="s">
        <v>238</v>
      </c>
      <c r="F577" s="23" t="s">
        <v>454</v>
      </c>
      <c r="G577" s="23" t="s">
        <v>455</v>
      </c>
      <c r="H577" s="23" t="str">
        <f t="shared" si="8"/>
        <v>LAYS VALE LOURENCO</v>
      </c>
    </row>
    <row r="578" spans="1:8" x14ac:dyDescent="0.25">
      <c r="A578" s="21">
        <v>217449</v>
      </c>
      <c r="B578" s="25" t="s">
        <v>236</v>
      </c>
      <c r="C578" s="23" t="s">
        <v>94</v>
      </c>
      <c r="D578" s="25" t="s">
        <v>237</v>
      </c>
      <c r="E578" s="25" t="s">
        <v>238</v>
      </c>
      <c r="F578" s="23" t="s">
        <v>243</v>
      </c>
      <c r="G578" s="23" t="s">
        <v>397</v>
      </c>
      <c r="H578" s="23" t="str">
        <f t="shared" si="8"/>
        <v>CAROLINA CALIXTO MARREIROS</v>
      </c>
    </row>
    <row r="579" spans="1:8" x14ac:dyDescent="0.25">
      <c r="A579" s="21">
        <v>212109</v>
      </c>
      <c r="B579" s="25" t="s">
        <v>236</v>
      </c>
      <c r="C579" s="23" t="s">
        <v>94</v>
      </c>
      <c r="D579" s="25" t="s">
        <v>237</v>
      </c>
      <c r="E579" s="25" t="s">
        <v>238</v>
      </c>
      <c r="F579" s="23" t="s">
        <v>239</v>
      </c>
      <c r="G579" s="23" t="s">
        <v>438</v>
      </c>
      <c r="H579" s="23" t="str">
        <f t="shared" ref="H579:H615" si="9">G579&amp;" "&amp;F579</f>
        <v>LEV SURGUCH</v>
      </c>
    </row>
    <row r="580" spans="1:8" x14ac:dyDescent="0.25">
      <c r="A580" s="21">
        <v>216877</v>
      </c>
      <c r="B580" s="23" t="s">
        <v>236</v>
      </c>
      <c r="C580" s="23" t="s">
        <v>94</v>
      </c>
      <c r="D580" s="23" t="s">
        <v>237</v>
      </c>
      <c r="E580" s="23" t="s">
        <v>238</v>
      </c>
      <c r="F580" s="23" t="s">
        <v>248</v>
      </c>
      <c r="G580" s="23" t="s">
        <v>249</v>
      </c>
      <c r="H580" s="23" t="str">
        <f t="shared" si="9"/>
        <v>PEDRO AFONSO LOPES</v>
      </c>
    </row>
    <row r="581" spans="1:8" x14ac:dyDescent="0.25">
      <c r="A581" s="23">
        <v>111962</v>
      </c>
      <c r="B581" s="23" t="s">
        <v>259</v>
      </c>
      <c r="C581" s="23" t="s">
        <v>656</v>
      </c>
      <c r="D581" s="23" t="s">
        <v>657</v>
      </c>
      <c r="E581" s="23" t="s">
        <v>658</v>
      </c>
      <c r="F581" s="23" t="s">
        <v>664</v>
      </c>
      <c r="G581" s="23" t="s">
        <v>230</v>
      </c>
      <c r="H581" s="23" t="str">
        <f t="shared" si="9"/>
        <v>MARIANA CASTRES PEREIRA</v>
      </c>
    </row>
    <row r="582" spans="1:8" x14ac:dyDescent="0.25">
      <c r="A582" s="23">
        <v>109175</v>
      </c>
      <c r="B582" s="23" t="s">
        <v>259</v>
      </c>
      <c r="C582" s="23" t="s">
        <v>656</v>
      </c>
      <c r="D582" s="23" t="s">
        <v>657</v>
      </c>
      <c r="E582" s="23" t="s">
        <v>658</v>
      </c>
      <c r="F582" s="23" t="s">
        <v>659</v>
      </c>
      <c r="G582" s="23" t="s">
        <v>397</v>
      </c>
      <c r="H582" s="23" t="str">
        <f t="shared" si="9"/>
        <v>CAROLINA CORREIA MELO</v>
      </c>
    </row>
    <row r="583" spans="1:8" x14ac:dyDescent="0.25">
      <c r="A583" s="21">
        <v>205567</v>
      </c>
      <c r="B583" s="23" t="s">
        <v>250</v>
      </c>
      <c r="C583" s="23" t="s">
        <v>475</v>
      </c>
      <c r="D583" s="30" t="s">
        <v>476</v>
      </c>
      <c r="E583" s="23" t="s">
        <v>477</v>
      </c>
      <c r="F583" s="26" t="s">
        <v>533</v>
      </c>
      <c r="G583" s="26" t="s">
        <v>397</v>
      </c>
      <c r="H583" s="23" t="str">
        <f t="shared" si="9"/>
        <v>CAROLINA MARINHO</v>
      </c>
    </row>
    <row r="584" spans="1:8" x14ac:dyDescent="0.25">
      <c r="A584" s="21">
        <v>208053</v>
      </c>
      <c r="B584" s="23" t="s">
        <v>250</v>
      </c>
      <c r="C584" s="23" t="s">
        <v>475</v>
      </c>
      <c r="D584" s="30" t="s">
        <v>476</v>
      </c>
      <c r="E584" s="23" t="s">
        <v>477</v>
      </c>
      <c r="F584" s="26" t="s">
        <v>501</v>
      </c>
      <c r="G584" s="26" t="s">
        <v>228</v>
      </c>
      <c r="H584" s="23" t="str">
        <f t="shared" si="9"/>
        <v>MATILDE REIS SILVA</v>
      </c>
    </row>
    <row r="585" spans="1:8" x14ac:dyDescent="0.25">
      <c r="A585" s="21">
        <v>148535</v>
      </c>
      <c r="B585" s="23" t="s">
        <v>250</v>
      </c>
      <c r="C585" s="23" t="s">
        <v>475</v>
      </c>
      <c r="D585" s="30" t="s">
        <v>476</v>
      </c>
      <c r="E585" s="23" t="s">
        <v>477</v>
      </c>
      <c r="F585" s="26" t="s">
        <v>429</v>
      </c>
      <c r="G585" s="26" t="s">
        <v>397</v>
      </c>
      <c r="H585" s="23" t="str">
        <f t="shared" si="9"/>
        <v>CAROLINA FERNANDES</v>
      </c>
    </row>
    <row r="586" spans="1:8" x14ac:dyDescent="0.25">
      <c r="A586" s="21">
        <v>133249</v>
      </c>
      <c r="B586" s="23" t="s">
        <v>250</v>
      </c>
      <c r="C586" s="23" t="s">
        <v>475</v>
      </c>
      <c r="D586" s="30" t="s">
        <v>476</v>
      </c>
      <c r="E586" s="23" t="s">
        <v>477</v>
      </c>
      <c r="F586" s="26" t="s">
        <v>348</v>
      </c>
      <c r="G586" s="26" t="s">
        <v>397</v>
      </c>
      <c r="H586" s="23" t="str">
        <f t="shared" si="9"/>
        <v>CAROLINA CARDOSO</v>
      </c>
    </row>
    <row r="587" spans="1:8" x14ac:dyDescent="0.25">
      <c r="A587" s="21">
        <v>200689</v>
      </c>
      <c r="B587" s="23" t="s">
        <v>250</v>
      </c>
      <c r="C587" s="23" t="s">
        <v>475</v>
      </c>
      <c r="D587" s="30" t="s">
        <v>476</v>
      </c>
      <c r="E587" s="23" t="s">
        <v>477</v>
      </c>
      <c r="F587" s="26" t="s">
        <v>514</v>
      </c>
      <c r="G587" s="26" t="s">
        <v>234</v>
      </c>
      <c r="H587" s="23" t="str">
        <f t="shared" si="9"/>
        <v>MARIA CASTRO</v>
      </c>
    </row>
    <row r="588" spans="1:8" x14ac:dyDescent="0.25">
      <c r="A588" s="21">
        <v>125576</v>
      </c>
      <c r="B588" s="23" t="s">
        <v>250</v>
      </c>
      <c r="C588" s="23" t="s">
        <v>475</v>
      </c>
      <c r="D588" s="30" t="s">
        <v>476</v>
      </c>
      <c r="E588" s="23" t="s">
        <v>477</v>
      </c>
      <c r="F588" s="26" t="s">
        <v>479</v>
      </c>
      <c r="G588" s="26" t="s">
        <v>480</v>
      </c>
      <c r="H588" s="23" t="str">
        <f t="shared" si="9"/>
        <v>BARBARA MENDONCA</v>
      </c>
    </row>
    <row r="589" spans="1:8" x14ac:dyDescent="0.25">
      <c r="A589" s="21">
        <v>132768</v>
      </c>
      <c r="B589" s="23" t="s">
        <v>250</v>
      </c>
      <c r="C589" s="23" t="s">
        <v>475</v>
      </c>
      <c r="D589" s="30" t="s">
        <v>476</v>
      </c>
      <c r="E589" s="23" t="s">
        <v>477</v>
      </c>
      <c r="F589" s="26" t="s">
        <v>500</v>
      </c>
      <c r="G589" s="26" t="s">
        <v>311</v>
      </c>
      <c r="H589" s="23" t="str">
        <f t="shared" si="9"/>
        <v>INES MEIRELES</v>
      </c>
    </row>
    <row r="590" spans="1:8" x14ac:dyDescent="0.25">
      <c r="A590" s="21">
        <v>130761</v>
      </c>
      <c r="B590" s="23" t="s">
        <v>250</v>
      </c>
      <c r="C590" s="23" t="s">
        <v>475</v>
      </c>
      <c r="D590" s="30" t="s">
        <v>476</v>
      </c>
      <c r="E590" s="23" t="s">
        <v>477</v>
      </c>
      <c r="F590" s="26" t="s">
        <v>490</v>
      </c>
      <c r="G590" s="26" t="s">
        <v>234</v>
      </c>
      <c r="H590" s="23" t="str">
        <f t="shared" si="9"/>
        <v>MARIA FERRO</v>
      </c>
    </row>
    <row r="591" spans="1:8" x14ac:dyDescent="0.25">
      <c r="A591" s="21">
        <v>130484</v>
      </c>
      <c r="B591" s="23" t="s">
        <v>250</v>
      </c>
      <c r="C591" s="23" t="s">
        <v>475</v>
      </c>
      <c r="D591" s="30" t="s">
        <v>476</v>
      </c>
      <c r="E591" s="23" t="s">
        <v>477</v>
      </c>
      <c r="F591" s="26" t="s">
        <v>489</v>
      </c>
      <c r="G591" s="26" t="s">
        <v>234</v>
      </c>
      <c r="H591" s="23" t="str">
        <f t="shared" si="9"/>
        <v>MARIA PINTO</v>
      </c>
    </row>
    <row r="592" spans="1:8" x14ac:dyDescent="0.25">
      <c r="A592" s="21">
        <v>200688</v>
      </c>
      <c r="B592" s="23" t="s">
        <v>250</v>
      </c>
      <c r="C592" s="23" t="s">
        <v>475</v>
      </c>
      <c r="D592" s="30" t="s">
        <v>476</v>
      </c>
      <c r="E592" s="23" t="s">
        <v>477</v>
      </c>
      <c r="F592" s="26" t="s">
        <v>513</v>
      </c>
      <c r="G592" s="26" t="s">
        <v>228</v>
      </c>
      <c r="H592" s="23" t="str">
        <f t="shared" si="9"/>
        <v>MATILDE RODRIGUES</v>
      </c>
    </row>
    <row r="593" spans="1:8" x14ac:dyDescent="0.25">
      <c r="A593" s="21">
        <v>125573</v>
      </c>
      <c r="B593" s="23" t="s">
        <v>250</v>
      </c>
      <c r="C593" s="23" t="s">
        <v>475</v>
      </c>
      <c r="D593" s="30" t="s">
        <v>476</v>
      </c>
      <c r="E593" s="23" t="s">
        <v>477</v>
      </c>
      <c r="F593" s="26" t="s">
        <v>478</v>
      </c>
      <c r="G593" s="26" t="s">
        <v>355</v>
      </c>
      <c r="H593" s="23" t="str">
        <f t="shared" si="9"/>
        <v>SARA RAFAEL</v>
      </c>
    </row>
    <row r="594" spans="1:8" x14ac:dyDescent="0.25">
      <c r="A594" s="23">
        <v>207608</v>
      </c>
      <c r="B594" s="23" t="s">
        <v>328</v>
      </c>
      <c r="C594" s="23" t="s">
        <v>614</v>
      </c>
      <c r="D594" s="23" t="s">
        <v>615</v>
      </c>
      <c r="E594" s="23" t="s">
        <v>616</v>
      </c>
      <c r="F594" s="23" t="s">
        <v>619</v>
      </c>
      <c r="G594" s="23" t="s">
        <v>397</v>
      </c>
      <c r="H594" s="23" t="str">
        <f t="shared" si="9"/>
        <v>CAROLINA MIUHUTA</v>
      </c>
    </row>
    <row r="595" spans="1:8" x14ac:dyDescent="0.25">
      <c r="A595" s="23">
        <v>207618</v>
      </c>
      <c r="B595" s="23" t="s">
        <v>328</v>
      </c>
      <c r="C595" s="23" t="s">
        <v>614</v>
      </c>
      <c r="D595" s="23" t="s">
        <v>615</v>
      </c>
      <c r="E595" s="23" t="s">
        <v>616</v>
      </c>
      <c r="F595" s="23" t="s">
        <v>627</v>
      </c>
      <c r="G595" s="23" t="s">
        <v>377</v>
      </c>
      <c r="H595" s="23" t="str">
        <f t="shared" si="9"/>
        <v>ANA MIGUEL RIBEIRO</v>
      </c>
    </row>
    <row r="596" spans="1:8" ht="15" customHeight="1" x14ac:dyDescent="0.25">
      <c r="A596" s="23">
        <v>207609</v>
      </c>
      <c r="B596" s="23" t="s">
        <v>328</v>
      </c>
      <c r="C596" s="23" t="s">
        <v>614</v>
      </c>
      <c r="D596" s="23" t="s">
        <v>615</v>
      </c>
      <c r="E596" s="23" t="s">
        <v>616</v>
      </c>
      <c r="F596" s="23" t="s">
        <v>620</v>
      </c>
      <c r="G596" s="23" t="s">
        <v>621</v>
      </c>
      <c r="H596" s="23" t="str">
        <f t="shared" si="9"/>
        <v>CLEOPATRA GUTU</v>
      </c>
    </row>
    <row r="597" spans="1:8" ht="15" customHeight="1" x14ac:dyDescent="0.25">
      <c r="A597" s="23">
        <v>207610</v>
      </c>
      <c r="B597" s="23" t="s">
        <v>328</v>
      </c>
      <c r="C597" s="23" t="s">
        <v>614</v>
      </c>
      <c r="D597" s="23" t="s">
        <v>615</v>
      </c>
      <c r="E597" s="23" t="s">
        <v>616</v>
      </c>
      <c r="F597" s="23" t="s">
        <v>622</v>
      </c>
      <c r="G597" s="23" t="s">
        <v>311</v>
      </c>
      <c r="H597" s="23" t="str">
        <f t="shared" si="9"/>
        <v>INES JESUS LOPES</v>
      </c>
    </row>
    <row r="598" spans="1:8" ht="15" customHeight="1" x14ac:dyDescent="0.25">
      <c r="A598" s="23">
        <v>207715</v>
      </c>
      <c r="B598" s="23" t="s">
        <v>328</v>
      </c>
      <c r="C598" s="23" t="s">
        <v>614</v>
      </c>
      <c r="D598" s="23" t="s">
        <v>615</v>
      </c>
      <c r="E598" s="23" t="s">
        <v>616</v>
      </c>
      <c r="F598" s="23" t="s">
        <v>629</v>
      </c>
      <c r="G598" s="23" t="s">
        <v>228</v>
      </c>
      <c r="H598" s="23" t="str">
        <f t="shared" si="9"/>
        <v>MATILDE MACHADO SANTOS</v>
      </c>
    </row>
    <row r="599" spans="1:8" ht="15" customHeight="1" x14ac:dyDescent="0.25">
      <c r="A599" s="23">
        <v>207615</v>
      </c>
      <c r="B599" s="23" t="s">
        <v>328</v>
      </c>
      <c r="C599" s="23" t="s">
        <v>614</v>
      </c>
      <c r="D599" s="23" t="s">
        <v>615</v>
      </c>
      <c r="E599" s="23" t="s">
        <v>616</v>
      </c>
      <c r="F599" s="23" t="s">
        <v>624</v>
      </c>
      <c r="G599" s="23" t="s">
        <v>338</v>
      </c>
      <c r="H599" s="23" t="str">
        <f t="shared" si="9"/>
        <v>RAQUEL FERREIRA MORAIS</v>
      </c>
    </row>
    <row r="600" spans="1:8" x14ac:dyDescent="0.25">
      <c r="A600" s="23">
        <v>207607</v>
      </c>
      <c r="B600" s="23" t="s">
        <v>328</v>
      </c>
      <c r="C600" s="23" t="s">
        <v>614</v>
      </c>
      <c r="D600" s="23" t="s">
        <v>615</v>
      </c>
      <c r="E600" s="23" t="s">
        <v>616</v>
      </c>
      <c r="F600" s="23" t="s">
        <v>618</v>
      </c>
      <c r="G600" s="23" t="s">
        <v>528</v>
      </c>
      <c r="H600" s="23" t="str">
        <f t="shared" si="9"/>
        <v>RITA MARIA DURAO</v>
      </c>
    </row>
    <row r="601" spans="1:8" ht="15" customHeight="1" x14ac:dyDescent="0.25">
      <c r="A601" s="23">
        <v>207614</v>
      </c>
      <c r="B601" s="23" t="s">
        <v>328</v>
      </c>
      <c r="C601" s="23" t="s">
        <v>614</v>
      </c>
      <c r="D601" s="23" t="s">
        <v>615</v>
      </c>
      <c r="E601" s="23" t="s">
        <v>616</v>
      </c>
      <c r="F601" s="23" t="s">
        <v>623</v>
      </c>
      <c r="G601" s="23" t="s">
        <v>234</v>
      </c>
      <c r="H601" s="23" t="str">
        <f t="shared" si="9"/>
        <v>MARIA SOFIA MARTINS</v>
      </c>
    </row>
    <row r="602" spans="1:8" ht="15" customHeight="1" x14ac:dyDescent="0.25">
      <c r="A602" s="23">
        <v>207859</v>
      </c>
      <c r="B602" s="23" t="s">
        <v>328</v>
      </c>
      <c r="C602" s="23" t="s">
        <v>614</v>
      </c>
      <c r="D602" s="23" t="s">
        <v>615</v>
      </c>
      <c r="E602" s="23" t="s">
        <v>616</v>
      </c>
      <c r="F602" s="33" t="s">
        <v>633</v>
      </c>
      <c r="G602" s="33" t="s">
        <v>466</v>
      </c>
      <c r="H602" s="23" t="str">
        <f t="shared" si="9"/>
        <v>ADRIANA MARQUES COSTA</v>
      </c>
    </row>
    <row r="603" spans="1:8" ht="15" customHeight="1" x14ac:dyDescent="0.25">
      <c r="A603" s="23">
        <v>207857</v>
      </c>
      <c r="B603" s="23" t="s">
        <v>328</v>
      </c>
      <c r="C603" s="23" t="s">
        <v>614</v>
      </c>
      <c r="D603" s="23" t="s">
        <v>615</v>
      </c>
      <c r="E603" s="23" t="s">
        <v>616</v>
      </c>
      <c r="F603" s="33" t="s">
        <v>630</v>
      </c>
      <c r="G603" s="33" t="s">
        <v>631</v>
      </c>
      <c r="H603" s="23" t="str">
        <f t="shared" si="9"/>
        <v>ANNA FIGUEIREDO MARTINS</v>
      </c>
    </row>
    <row r="604" spans="1:8" ht="15" customHeight="1" x14ac:dyDescent="0.25">
      <c r="A604" s="23">
        <v>207619</v>
      </c>
      <c r="B604" s="23" t="s">
        <v>328</v>
      </c>
      <c r="C604" s="23" t="s">
        <v>614</v>
      </c>
      <c r="D604" s="23" t="s">
        <v>615</v>
      </c>
      <c r="E604" s="23" t="s">
        <v>616</v>
      </c>
      <c r="F604" s="33" t="s">
        <v>628</v>
      </c>
      <c r="G604" s="33" t="s">
        <v>409</v>
      </c>
      <c r="H604" s="23" t="str">
        <f t="shared" si="9"/>
        <v>CARLOTA SIMÕES BORGES</v>
      </c>
    </row>
    <row r="605" spans="1:8" ht="15" customHeight="1" x14ac:dyDescent="0.25">
      <c r="A605" s="23">
        <v>207617</v>
      </c>
      <c r="B605" s="23" t="s">
        <v>328</v>
      </c>
      <c r="C605" s="23" t="s">
        <v>614</v>
      </c>
      <c r="D605" s="23" t="s">
        <v>615</v>
      </c>
      <c r="E605" s="23" t="s">
        <v>616</v>
      </c>
      <c r="F605" s="33" t="s">
        <v>626</v>
      </c>
      <c r="G605" s="33" t="s">
        <v>394</v>
      </c>
      <c r="H605" s="23" t="str">
        <f t="shared" si="9"/>
        <v>MADALENA FONSECA LOURO</v>
      </c>
    </row>
    <row r="606" spans="1:8" ht="15" customHeight="1" x14ac:dyDescent="0.25">
      <c r="A606" s="23">
        <v>207616</v>
      </c>
      <c r="B606" s="23" t="s">
        <v>328</v>
      </c>
      <c r="C606" s="23" t="s">
        <v>614</v>
      </c>
      <c r="D606" s="23" t="s">
        <v>615</v>
      </c>
      <c r="E606" s="23" t="s">
        <v>616</v>
      </c>
      <c r="F606" s="33" t="s">
        <v>625</v>
      </c>
      <c r="G606" s="33" t="s">
        <v>528</v>
      </c>
      <c r="H606" s="23" t="str">
        <f t="shared" si="9"/>
        <v>RITA CARRONDO ESTEVES</v>
      </c>
    </row>
    <row r="607" spans="1:8" ht="15" customHeight="1" x14ac:dyDescent="0.25">
      <c r="A607" s="20">
        <v>207605</v>
      </c>
      <c r="B607" s="23" t="s">
        <v>328</v>
      </c>
      <c r="C607" s="23" t="s">
        <v>614</v>
      </c>
      <c r="D607" s="23" t="s">
        <v>615</v>
      </c>
      <c r="E607" s="23" t="s">
        <v>616</v>
      </c>
      <c r="F607" s="26" t="s">
        <v>617</v>
      </c>
      <c r="G607" s="26" t="s">
        <v>314</v>
      </c>
      <c r="H607" s="23" t="str">
        <f t="shared" si="9"/>
        <v>MAFALDA FERREIRA BATALHA</v>
      </c>
    </row>
    <row r="608" spans="1:8" ht="15" customHeight="1" x14ac:dyDescent="0.25">
      <c r="A608" s="20">
        <v>211532</v>
      </c>
      <c r="B608" s="23" t="s">
        <v>328</v>
      </c>
      <c r="C608" s="23" t="s">
        <v>614</v>
      </c>
      <c r="D608" s="23" t="s">
        <v>615</v>
      </c>
      <c r="E608" s="23" t="s">
        <v>616</v>
      </c>
      <c r="F608" s="26" t="s">
        <v>636</v>
      </c>
      <c r="G608" s="26" t="s">
        <v>362</v>
      </c>
      <c r="H608" s="23" t="str">
        <f t="shared" si="9"/>
        <v>LUISA LINS FERREIRA</v>
      </c>
    </row>
    <row r="609" spans="1:8" ht="15" customHeight="1" x14ac:dyDescent="0.25">
      <c r="A609" s="20">
        <v>207858</v>
      </c>
      <c r="B609" s="23" t="s">
        <v>328</v>
      </c>
      <c r="C609" s="23" t="s">
        <v>614</v>
      </c>
      <c r="D609" s="23" t="s">
        <v>615</v>
      </c>
      <c r="E609" s="23" t="s">
        <v>616</v>
      </c>
      <c r="F609" s="26" t="s">
        <v>632</v>
      </c>
      <c r="G609" s="26" t="s">
        <v>344</v>
      </c>
      <c r="H609" s="23" t="str">
        <f t="shared" si="9"/>
        <v>SOFIA GUEDES COUTO</v>
      </c>
    </row>
    <row r="610" spans="1:8" ht="15" customHeight="1" x14ac:dyDescent="0.25">
      <c r="A610" s="20">
        <v>211436</v>
      </c>
      <c r="B610" s="23" t="s">
        <v>328</v>
      </c>
      <c r="C610" s="23" t="s">
        <v>614</v>
      </c>
      <c r="D610" s="23" t="s">
        <v>615</v>
      </c>
      <c r="E610" s="23" t="s">
        <v>616</v>
      </c>
      <c r="F610" s="26" t="s">
        <v>636</v>
      </c>
      <c r="G610" s="26" t="s">
        <v>637</v>
      </c>
      <c r="H610" s="23" t="str">
        <f t="shared" si="9"/>
        <v>LORENA LINS FERREIRA</v>
      </c>
    </row>
    <row r="611" spans="1:8" ht="15" customHeight="1" x14ac:dyDescent="0.25">
      <c r="A611" s="20">
        <v>211437</v>
      </c>
      <c r="B611" s="23" t="s">
        <v>328</v>
      </c>
      <c r="C611" s="23" t="s">
        <v>614</v>
      </c>
      <c r="D611" s="23" t="s">
        <v>615</v>
      </c>
      <c r="E611" s="23" t="s">
        <v>616</v>
      </c>
      <c r="F611" s="26" t="s">
        <v>638</v>
      </c>
      <c r="G611" s="26" t="s">
        <v>397</v>
      </c>
      <c r="H611" s="23" t="str">
        <f t="shared" si="9"/>
        <v>CAROLINA EVORA NUNES</v>
      </c>
    </row>
    <row r="612" spans="1:8" ht="15" customHeight="1" x14ac:dyDescent="0.25">
      <c r="A612" s="23">
        <v>211433</v>
      </c>
      <c r="B612" s="25" t="s">
        <v>328</v>
      </c>
      <c r="C612" s="23" t="s">
        <v>614</v>
      </c>
      <c r="D612" s="23" t="s">
        <v>615</v>
      </c>
      <c r="E612" s="23" t="s">
        <v>616</v>
      </c>
      <c r="F612" s="21" t="s">
        <v>634</v>
      </c>
      <c r="G612" s="21" t="s">
        <v>344</v>
      </c>
      <c r="H612" s="23" t="str">
        <f t="shared" si="9"/>
        <v>SOFIA PEREIRA CASTELA</v>
      </c>
    </row>
    <row r="613" spans="1:8" ht="15" customHeight="1" x14ac:dyDescent="0.25">
      <c r="A613" s="23">
        <v>211434</v>
      </c>
      <c r="B613" s="25" t="s">
        <v>328</v>
      </c>
      <c r="C613" s="23" t="s">
        <v>614</v>
      </c>
      <c r="D613" s="23" t="s">
        <v>615</v>
      </c>
      <c r="E613" s="23" t="s">
        <v>616</v>
      </c>
      <c r="F613" s="21" t="s">
        <v>635</v>
      </c>
      <c r="G613" s="21" t="s">
        <v>255</v>
      </c>
      <c r="H613" s="23" t="str">
        <f t="shared" si="9"/>
        <v>MARGARIDA ISABEL COELHO</v>
      </c>
    </row>
    <row r="614" spans="1:8" x14ac:dyDescent="0.25">
      <c r="A614" s="23">
        <v>120872</v>
      </c>
      <c r="B614" s="23" t="s">
        <v>259</v>
      </c>
      <c r="C614" s="23" t="s">
        <v>1217</v>
      </c>
      <c r="D614" s="30" t="s">
        <v>1218</v>
      </c>
      <c r="E614" s="23" t="s">
        <v>1219</v>
      </c>
      <c r="F614" s="23" t="s">
        <v>676</v>
      </c>
      <c r="G614" s="23" t="s">
        <v>677</v>
      </c>
      <c r="H614" s="23" t="str">
        <f t="shared" si="9"/>
        <v>CHEILA MORAIS VIEIRA</v>
      </c>
    </row>
    <row r="615" spans="1:8" x14ac:dyDescent="0.25">
      <c r="A615" s="23">
        <v>119127</v>
      </c>
      <c r="B615" s="23" t="s">
        <v>259</v>
      </c>
      <c r="C615" s="23" t="s">
        <v>1217</v>
      </c>
      <c r="D615" s="30" t="s">
        <v>1218</v>
      </c>
      <c r="E615" s="23" t="s">
        <v>1219</v>
      </c>
      <c r="F615" s="23" t="s">
        <v>673</v>
      </c>
      <c r="G615" s="23" t="s">
        <v>644</v>
      </c>
      <c r="H615" s="23" t="str">
        <f t="shared" si="9"/>
        <v>MARIA BEATRIZ GONCALVES</v>
      </c>
    </row>
  </sheetData>
  <sheetProtection algorithmName="SHA-512" hashValue="yrL5Y3g0cAvz/C/rDxqjvuMwCU6LyMMTF28l5b5Bhatdr2tbQ8lSFq+isgIxWh+rzDdXvIId+z9K6oyaq4mvEQ==" saltValue="SXwMLURm1JMwHCUShsrMFA==" spinCount="100000" sheet="1" objects="1" scenarios="1"/>
  <conditionalFormatting sqref="A1 A616:A1048576">
    <cfRule type="duplicateValues" dxfId="28" priority="57"/>
    <cfRule type="duplicateValues" dxfId="27" priority="116"/>
  </conditionalFormatting>
  <conditionalFormatting sqref="A330">
    <cfRule type="duplicateValues" dxfId="26" priority="36"/>
    <cfRule type="duplicateValues" dxfId="25" priority="37"/>
    <cfRule type="duplicateValues" dxfId="24" priority="39"/>
  </conditionalFormatting>
  <conditionalFormatting sqref="A331">
    <cfRule type="duplicateValues" dxfId="23" priority="32"/>
    <cfRule type="duplicateValues" dxfId="22" priority="33"/>
    <cfRule type="duplicateValues" dxfId="21" priority="35"/>
  </conditionalFormatting>
  <conditionalFormatting sqref="A332:A337">
    <cfRule type="duplicateValues" dxfId="20" priority="28"/>
    <cfRule type="duplicateValues" dxfId="19" priority="29"/>
    <cfRule type="duplicateValues" dxfId="18" priority="31"/>
  </conditionalFormatting>
  <conditionalFormatting sqref="A338:A345">
    <cfRule type="duplicateValues" dxfId="17" priority="56"/>
  </conditionalFormatting>
  <conditionalFormatting sqref="A559:A561 A2:A544 A611:A615 A568 A570:A602">
    <cfRule type="duplicateValues" dxfId="16" priority="6"/>
  </conditionalFormatting>
  <conditionalFormatting sqref="A616:A1048576 A1">
    <cfRule type="duplicateValues" dxfId="15" priority="115"/>
  </conditionalFormatting>
  <conditionalFormatting sqref="C391:C402">
    <cfRule type="containsBlanks" dxfId="14" priority="16">
      <formula>LEN(TRIM(C391))=0</formula>
    </cfRule>
  </conditionalFormatting>
  <conditionalFormatting sqref="C404:C436">
    <cfRule type="containsBlanks" dxfId="13" priority="14">
      <formula>LEN(TRIM(C404))=0</formula>
    </cfRule>
  </conditionalFormatting>
  <conditionalFormatting sqref="C463:C469">
    <cfRule type="containsBlanks" dxfId="12" priority="13">
      <formula>LEN(TRIM(C463))=0</formula>
    </cfRule>
  </conditionalFormatting>
  <conditionalFormatting sqref="C570:C576">
    <cfRule type="containsBlanks" dxfId="11" priority="5">
      <formula>LEN(TRIM(C570))=0</formula>
    </cfRule>
  </conditionalFormatting>
  <conditionalFormatting sqref="F340 F341:G362">
    <cfRule type="containsBlanks" dxfId="10" priority="26">
      <formula>LEN(TRIM(F340))=0</formula>
    </cfRule>
  </conditionalFormatting>
  <conditionalFormatting sqref="F388:F389">
    <cfRule type="containsBlanks" dxfId="9" priority="24">
      <formula>LEN(TRIM(F388))=0</formula>
    </cfRule>
  </conditionalFormatting>
  <conditionalFormatting sqref="F208:G212">
    <cfRule type="containsBlanks" dxfId="8" priority="53">
      <formula>LEN(TRIM(F208))=0</formula>
    </cfRule>
  </conditionalFormatting>
  <conditionalFormatting sqref="F213:G213">
    <cfRule type="expression" dxfId="7" priority="52" stopIfTrue="1">
      <formula>LEN(TRIM(F213))=0</formula>
    </cfRule>
  </conditionalFormatting>
  <conditionalFormatting sqref="F214:G216">
    <cfRule type="containsBlanks" dxfId="6" priority="51">
      <formula>LEN(TRIM(F214))=0</formula>
    </cfRule>
  </conditionalFormatting>
  <conditionalFormatting sqref="F223:G228">
    <cfRule type="containsBlanks" dxfId="5" priority="49">
      <formula>LEN(TRIM(F223))=0</formula>
    </cfRule>
  </conditionalFormatting>
  <conditionalFormatting sqref="F234:G262">
    <cfRule type="containsBlanks" dxfId="4" priority="40">
      <formula>LEN(TRIM(F234))=0</formula>
    </cfRule>
  </conditionalFormatting>
  <conditionalFormatting sqref="F330:G339 G363:G371 F364:F365">
    <cfRule type="containsBlanks" dxfId="3" priority="27">
      <formula>LEN(TRIM(F330))=0</formula>
    </cfRule>
  </conditionalFormatting>
  <conditionalFormatting sqref="F391:G396">
    <cfRule type="containsBlanks" dxfId="2" priority="17">
      <formula>LEN(TRIM(F391))=0</formula>
    </cfRule>
  </conditionalFormatting>
  <conditionalFormatting sqref="F404:G468">
    <cfRule type="containsBlanks" dxfId="1" priority="7">
      <formula>LEN(TRIM(F404))=0</formula>
    </cfRule>
  </conditionalFormatting>
  <conditionalFormatting sqref="F605:G608">
    <cfRule type="containsBlanks" dxfId="0" priority="1">
      <formula>LEN(TRIM(F605))=0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A916-1FC4-4D92-B6CC-666DD45CBBA3}">
  <dimension ref="A1:C18"/>
  <sheetViews>
    <sheetView zoomScale="60" zoomScaleNormal="60" workbookViewId="0">
      <selection activeCell="A23" sqref="A20:A23"/>
    </sheetView>
  </sheetViews>
  <sheetFormatPr defaultColWidth="50" defaultRowHeight="26.25" x14ac:dyDescent="0.4"/>
  <cols>
    <col min="1" max="1" width="71" style="46" customWidth="1"/>
    <col min="2" max="16384" width="50" style="46"/>
  </cols>
  <sheetData>
    <row r="1" spans="1:3" x14ac:dyDescent="0.4">
      <c r="A1" s="45" t="s">
        <v>209</v>
      </c>
      <c r="C1" s="47" t="s">
        <v>1187</v>
      </c>
    </row>
    <row r="2" spans="1:3" x14ac:dyDescent="0.4">
      <c r="A2" s="45" t="s">
        <v>329</v>
      </c>
      <c r="C2" s="47" t="s">
        <v>212</v>
      </c>
    </row>
    <row r="3" spans="1:3" x14ac:dyDescent="0.4">
      <c r="A3" s="45" t="s">
        <v>602</v>
      </c>
      <c r="C3" s="47" t="s">
        <v>1188</v>
      </c>
    </row>
    <row r="4" spans="1:3" x14ac:dyDescent="0.4">
      <c r="A4" s="45" t="s">
        <v>660</v>
      </c>
      <c r="C4" s="47" t="s">
        <v>1177</v>
      </c>
    </row>
    <row r="5" spans="1:3" x14ac:dyDescent="0.4">
      <c r="A5" s="45" t="s">
        <v>491</v>
      </c>
      <c r="C5" s="46" t="s">
        <v>1173</v>
      </c>
    </row>
    <row r="6" spans="1:3" x14ac:dyDescent="0.4">
      <c r="A6" s="45" t="s">
        <v>1176</v>
      </c>
      <c r="C6" s="46" t="s">
        <v>1175</v>
      </c>
    </row>
    <row r="7" spans="1:3" x14ac:dyDescent="0.4">
      <c r="A7" s="45" t="s">
        <v>277</v>
      </c>
      <c r="C7" s="46" t="s">
        <v>1174</v>
      </c>
    </row>
    <row r="8" spans="1:3" x14ac:dyDescent="0.4">
      <c r="A8" s="45" t="s">
        <v>645</v>
      </c>
      <c r="C8" s="47" t="s">
        <v>1184</v>
      </c>
    </row>
    <row r="9" spans="1:3" x14ac:dyDescent="0.4">
      <c r="A9" s="46" t="s">
        <v>1217</v>
      </c>
      <c r="C9" s="47" t="s">
        <v>1180</v>
      </c>
    </row>
    <row r="10" spans="1:3" x14ac:dyDescent="0.4">
      <c r="A10" s="45" t="s">
        <v>271</v>
      </c>
      <c r="C10" s="47" t="s">
        <v>1183</v>
      </c>
    </row>
    <row r="11" spans="1:3" x14ac:dyDescent="0.4">
      <c r="A11" s="45" t="s">
        <v>92</v>
      </c>
      <c r="C11" s="47" t="s">
        <v>1181</v>
      </c>
    </row>
    <row r="12" spans="1:3" x14ac:dyDescent="0.4">
      <c r="A12" s="45" t="s">
        <v>1182</v>
      </c>
      <c r="C12" s="46" t="s">
        <v>1172</v>
      </c>
    </row>
    <row r="13" spans="1:3" x14ac:dyDescent="0.4">
      <c r="A13" s="45" t="s">
        <v>207</v>
      </c>
      <c r="C13" s="46" t="s">
        <v>1171</v>
      </c>
    </row>
    <row r="14" spans="1:3" x14ac:dyDescent="0.4">
      <c r="A14" s="45" t="s">
        <v>94</v>
      </c>
      <c r="C14" s="47" t="s">
        <v>1179</v>
      </c>
    </row>
    <row r="15" spans="1:3" x14ac:dyDescent="0.4">
      <c r="A15" s="45" t="s">
        <v>614</v>
      </c>
      <c r="C15" s="47" t="s">
        <v>1178</v>
      </c>
    </row>
    <row r="16" spans="1:3" x14ac:dyDescent="0.4">
      <c r="C16" s="47" t="s">
        <v>1186</v>
      </c>
    </row>
    <row r="17" spans="3:3" x14ac:dyDescent="0.4">
      <c r="C17" s="47" t="s">
        <v>1185</v>
      </c>
    </row>
    <row r="18" spans="3:3" x14ac:dyDescent="0.4">
      <c r="C18" s="46" t="s">
        <v>1220</v>
      </c>
    </row>
  </sheetData>
  <sheetProtection algorithmName="SHA-512" hashValue="YDk+HqB3YPMJ7m98cvNqs9DZLFPimZNS3DDJLo+lDCR/AH+bvor4sNmcF0+Jaj69xJIYtML65w890lN54vwrnA==" saltValue="gdpIgN3SyC2B9Kn+Rn6yNw==" spinCount="100000" sheet="1" objects="1" scenarios="1"/>
  <sortState xmlns:xlrd2="http://schemas.microsoft.com/office/spreadsheetml/2017/richdata2" ref="C1:C24">
    <sortCondition ref="C1:C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CÓDIGOS</vt:lpstr>
      <vt:lpstr>CC</vt:lpstr>
      <vt:lpstr>ATLETAS</vt:lpstr>
      <vt:lpstr>Folha2</vt:lpstr>
      <vt:lpstr>CC!Área_de_Impressão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IsabelLavinha</dc:creator>
  <cp:lastModifiedBy>Gonçalo Casquinha</cp:lastModifiedBy>
  <cp:lastPrinted>2023-07-19T11:43:19Z</cp:lastPrinted>
  <dcterms:created xsi:type="dcterms:W3CDTF">2023-07-06T08:37:44Z</dcterms:created>
  <dcterms:modified xsi:type="dcterms:W3CDTF">2024-12-09T16:12:54Z</dcterms:modified>
</cp:coreProperties>
</file>